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370" windowHeight="10890" activeTab="0"/>
  </bookViews>
  <sheets>
    <sheet name="январь " sheetId="1" r:id="rId1"/>
  </sheets>
  <definedNames>
    <definedName name="_xlnm.Print_Area" localSheetId="0">'январь '!$A$1:$P$144</definedName>
  </definedNames>
  <calcPr fullCalcOnLoad="1"/>
</workbook>
</file>

<file path=xl/sharedStrings.xml><?xml version="1.0" encoding="utf-8"?>
<sst xmlns="http://schemas.openxmlformats.org/spreadsheetml/2006/main" count="158" uniqueCount="153">
  <si>
    <t>КАССОВЫЙ ПЛАН</t>
  </si>
  <si>
    <t>(руб)</t>
  </si>
  <si>
    <t>Наименование показателя</t>
  </si>
  <si>
    <t>Сумма на год, ВСЕГО</t>
  </si>
  <si>
    <t>В том числе:</t>
  </si>
  <si>
    <t xml:space="preserve">Январь 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</si>
  <si>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</si>
  <si>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</si>
  <si>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</si>
  <si>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</si>
  <si>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</si>
  <si>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</si>
  <si>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</si>
  <si>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</si>
  <si>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</si>
  <si>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</si>
  <si>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</si>
  <si>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>Остатки на счете на начало месяца</t>
  </si>
  <si>
    <t>Кассовые поступления - ВСЕГО:</t>
  </si>
  <si>
    <t>Налоговые и неналоговые доходы:</t>
  </si>
  <si>
    <t>Единый сельскохозяйственный налог</t>
  </si>
  <si>
    <t>Земельный налог:</t>
  </si>
  <si>
    <t>Гос.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</si>
  <si>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903 1 08 04020 01 0000 110   </t>
  </si>
  <si>
    <t>Безвозмездные поступления</t>
  </si>
  <si>
    <t>Кассовые выплаты – всего:</t>
  </si>
  <si>
    <t>Расходы:</t>
  </si>
  <si>
    <t>Центральный аппарат</t>
  </si>
  <si>
    <t>Другие общегосударственные вопросы</t>
  </si>
  <si>
    <t>Национальная оборона. Мобилизационная и вневойсковая подготовка.</t>
  </si>
  <si>
    <t>Коммунальное хозяйство</t>
  </si>
  <si>
    <t>Благоустройство</t>
  </si>
  <si>
    <t>Культура, кинематография, средства массовой информации</t>
  </si>
  <si>
    <t>Социальная политика</t>
  </si>
  <si>
    <t>Сальдо операций по поступлениям и выплатам</t>
  </si>
  <si>
    <t>Остатки на счете на конец месяца:</t>
  </si>
  <si>
    <t>Главаместной администрации (исполнительно-распорядительного органа муниципального образования)</t>
  </si>
  <si>
    <t>Национальная безопасность и правоохранительная деятельность</t>
  </si>
  <si>
    <t>Межбюджетные трансферты муниципальному району на исполнение полномочий по исполнению бюджета поселения в части информационно- технической поддержки бюджетного процесса</t>
  </si>
  <si>
    <t>903 0104 01 1 02 90090 244 226</t>
  </si>
  <si>
    <t>903 0106 01 1 02 75060 540</t>
  </si>
  <si>
    <t>903 0113 08 3 01 20210 244 290</t>
  </si>
  <si>
    <t>903 0104 02 0 01 20030 244 225</t>
  </si>
  <si>
    <t>903 0104 02 0 01 20030 244 226</t>
  </si>
  <si>
    <t>903 0104 02 0 01 20040 244 226</t>
  </si>
  <si>
    <t>903 0104 02 0 01 20050 244 225</t>
  </si>
  <si>
    <t xml:space="preserve">903 0104 02 0 01 20050 244 226 </t>
  </si>
  <si>
    <t>903 0104 03 0 02 20070 244 225</t>
  </si>
  <si>
    <t>903 0502 06 1 01 90050 851</t>
  </si>
  <si>
    <t>903 0502 06 1 01 90050 852</t>
  </si>
  <si>
    <t>903 0502 06 2 01 90080 244 226</t>
  </si>
  <si>
    <t>903 0503 07 0 01 20190 244 222</t>
  </si>
  <si>
    <t>903 0503 07 0 01 20190 244 225</t>
  </si>
  <si>
    <t>903 0503 07 0 01 20190 244 226</t>
  </si>
  <si>
    <t>903 0503 07 0 01 90060 244 226</t>
  </si>
  <si>
    <t xml:space="preserve">903 0503 07 0 01 90110 244 226 </t>
  </si>
  <si>
    <t>903 0801 08 1 01 90100 244 226</t>
  </si>
  <si>
    <t>903 0801 08 3 01 20210 244 290</t>
  </si>
  <si>
    <t>903 0801 08 4 01 90040 111</t>
  </si>
  <si>
    <t>903 0801 08 4 01 90040 119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</si>
  <si>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</si>
  <si>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</si>
  <si>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</si>
  <si>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</si>
  <si>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 xml:space="preserve">Дотация бюджетам сельских поселений на выравнивание бюджетной обеспеченности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</si>
  <si>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</si>
  <si>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</si>
  <si>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расхождение</t>
  </si>
  <si>
    <t>(подпись)</t>
  </si>
  <si>
    <t>(расшифровка подписи)</t>
  </si>
  <si>
    <t xml:space="preserve">182 1 01 02010 01 1000 110  </t>
  </si>
  <si>
    <t>182 1 05 03010 01 1000 110</t>
  </si>
  <si>
    <t>182 1 05 03010 01 2100 110</t>
  </si>
  <si>
    <t xml:space="preserve">182 1 06 01030 10 1000 110   </t>
  </si>
  <si>
    <t xml:space="preserve">182 1 06 01030 10 2100 110   </t>
  </si>
  <si>
    <t>182 1 06 06033 10 1000 110</t>
  </si>
  <si>
    <t>182 1 06 06033 10 2100 110</t>
  </si>
  <si>
    <t>182 1 06 06043 10 1000 110</t>
  </si>
  <si>
    <t>182 1 06 06043 10 2100 110</t>
  </si>
  <si>
    <t xml:space="preserve">182 1 01 02020 01 2100 110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</si>
  <si>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</si>
  <si>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субсидии бюджетам сельских поселений</t>
  </si>
  <si>
    <t xml:space="preserve">905 1 13 01995 10 0000 130   </t>
  </si>
  <si>
    <t>905 2 02 15001 10 0000 151</t>
  </si>
  <si>
    <t>905 2 02 35118 10 0000 151</t>
  </si>
  <si>
    <t>905 2 02 40014 10 0000 151</t>
  </si>
  <si>
    <t>905 2 02 29999 10 0000 151</t>
  </si>
  <si>
    <t>Глава Пановского сельского поселения</t>
  </si>
  <si>
    <t>/ М.В.Прохорова</t>
  </si>
  <si>
    <t>/Е.А.Инодина</t>
  </si>
  <si>
    <t>Истопнитель: Ведущий специалист-финансист</t>
  </si>
  <si>
    <t>905 0104 01 3 0100040 852 290</t>
  </si>
  <si>
    <t>Резервный фонд</t>
  </si>
  <si>
    <t>на</t>
  </si>
  <si>
    <t>на 01.01.2018 г.</t>
  </si>
  <si>
    <t>90501020130200050121211</t>
  </si>
  <si>
    <t>90501020130200050129213</t>
  </si>
  <si>
    <t>90501040130100040121211</t>
  </si>
  <si>
    <t>90501040130100040129213</t>
  </si>
  <si>
    <t>90501040130100040244221</t>
  </si>
  <si>
    <t>90501040130100040244223</t>
  </si>
  <si>
    <t>90501040130100040244225</t>
  </si>
  <si>
    <t>90501040130100040244226</t>
  </si>
  <si>
    <t>90501113090000090870290</t>
  </si>
  <si>
    <t>90501130140100060244226</t>
  </si>
  <si>
    <t>90502033190051180121211</t>
  </si>
  <si>
    <t>90502033190051180129213</t>
  </si>
  <si>
    <t>90503103090010090244226</t>
  </si>
  <si>
    <t>Дорожное хозяйство:</t>
  </si>
  <si>
    <t>Дорожный фонд</t>
  </si>
  <si>
    <t>90504090220210200244225</t>
  </si>
  <si>
    <t>90505023090010280244223</t>
  </si>
  <si>
    <t>90505023090010280244225</t>
  </si>
  <si>
    <t>90505023090010320244223</t>
  </si>
  <si>
    <t>90505023090010320244225</t>
  </si>
  <si>
    <t>90505030300110050244223</t>
  </si>
  <si>
    <t>90505030300110050244225</t>
  </si>
  <si>
    <t>90505030300110050244340</t>
  </si>
  <si>
    <t>90505030300310300244225</t>
  </si>
  <si>
    <t>90505030300410080244225</t>
  </si>
  <si>
    <t>Образование</t>
  </si>
  <si>
    <t>90507053090010140244226</t>
  </si>
  <si>
    <t>90510013090000120321263</t>
  </si>
  <si>
    <t>90508010410100070111211</t>
  </si>
  <si>
    <t>90508010410100070119213</t>
  </si>
  <si>
    <t>90508010410100070244221</t>
  </si>
  <si>
    <t>90508010410100070244222</t>
  </si>
  <si>
    <t>90508010410100070244223</t>
  </si>
  <si>
    <t>90508010410100070244225</t>
  </si>
  <si>
    <t>90508010410100070244226</t>
  </si>
  <si>
    <t>90508010410100070851290</t>
  </si>
  <si>
    <t>90508010410100070244310</t>
  </si>
  <si>
    <t>90508010410100070244340</t>
  </si>
  <si>
    <t>90508010410280340111211</t>
  </si>
  <si>
    <t>90508010410280340119213</t>
  </si>
  <si>
    <t>90508010420100400111211</t>
  </si>
  <si>
    <t>90508010420100400119213</t>
  </si>
  <si>
    <t>90508010420100400244226</t>
  </si>
  <si>
    <t>90511023090010010244226</t>
  </si>
  <si>
    <t>Физическая культура и спорт</t>
  </si>
  <si>
    <t xml:space="preserve">182 1 01 02010 01 3000 110  </t>
  </si>
  <si>
    <t xml:space="preserve">182 1 01 02030 01 2100 110  </t>
  </si>
  <si>
    <t>90501040130100040853290</t>
  </si>
  <si>
    <t>90501040130100040851290</t>
  </si>
  <si>
    <t>90501040130100040852290</t>
  </si>
  <si>
    <t>90501040130100040244340</t>
  </si>
  <si>
    <t>90508010410181980244225</t>
  </si>
  <si>
    <t>905080104201R5191244310</t>
  </si>
  <si>
    <t>90508010420180340111211</t>
  </si>
  <si>
    <t>90508010420180340119213</t>
  </si>
  <si>
    <t>90505023090010320814242</t>
  </si>
  <si>
    <t>90505023090010280244340</t>
  </si>
  <si>
    <t>" 29 " декабря 2017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</si>
</sst>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#,##0.00_ ;\-#,##0.00\ "/>
    <numFmt numFmtId="171" formatCode="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7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 wrapText="1"/>
    </xf>
    <xf numFmtId="4" fontId="3" fillId="4" borderId="10" xfId="0" applyNumberFormat="1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5" fillId="4" borderId="10" xfId="0" applyNumberFormat="1" applyFont="1" applyFill="1" applyBorder="1" applyAlignment="1">
      <alignment horizontal="center" vertical="top" wrapText="1"/>
    </xf>
    <xf numFmtId="4" fontId="3" fillId="4" borderId="11" xfId="0" applyNumberFormat="1" applyFont="1" applyFill="1" applyBorder="1" applyAlignment="1">
      <alignment horizontal="center" vertical="top" wrapText="1"/>
    </xf>
    <xf numFmtId="4" fontId="3" fillId="4" borderId="1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4" fontId="4" fillId="24" borderId="10" xfId="0" applyNumberFormat="1" applyFont="1" applyFill="1" applyBorder="1" applyAlignment="1">
      <alignment horizontal="center" vertical="top"/>
    </xf>
    <xf numFmtId="4" fontId="4" fillId="7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/>
    </xf>
    <xf numFmtId="4" fontId="5" fillId="4" borderId="10" xfId="0" applyNumberFormat="1" applyFont="1" applyFill="1" applyBorder="1" applyAlignment="1">
      <alignment horizontal="center" vertical="top"/>
    </xf>
    <xf numFmtId="3" fontId="4" fillId="4" borderId="10" xfId="0" applyNumberFormat="1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7" fillId="0" borderId="0" xfId="0" applyFont="1" applyAlignment="1">
      <alignment/>
    </xf>
    <xf numFmtId="4" fontId="7" fillId="7" borderId="10" xfId="0" applyNumberFormat="1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vertical="top" wrapText="1"/>
    </xf>
    <xf numFmtId="4" fontId="6" fillId="7" borderId="10" xfId="0" applyNumberFormat="1" applyFont="1" applyFill="1" applyBorder="1" applyAlignment="1">
      <alignment horizontal="center" vertical="top"/>
    </xf>
    <xf numFmtId="0" fontId="4" fillId="7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 vertical="top" wrapText="1"/>
    </xf>
    <xf numFmtId="4" fontId="6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 wrapText="1"/>
    </xf>
    <xf numFmtId="4" fontId="5" fillId="4" borderId="10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/>
    </xf>
    <xf numFmtId="4" fontId="6" fillId="7" borderId="10" xfId="0" applyNumberFormat="1" applyFont="1" applyFill="1" applyBorder="1" applyAlignment="1">
      <alignment horizontal="center"/>
    </xf>
    <xf numFmtId="4" fontId="6" fillId="4" borderId="10" xfId="0" applyNumberFormat="1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6" fillId="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" fontId="6" fillId="7" borderId="13" xfId="0" applyNumberFormat="1" applyFont="1" applyFill="1" applyBorder="1" applyAlignment="1">
      <alignment horizontal="center" wrapText="1"/>
    </xf>
    <xf numFmtId="4" fontId="6" fillId="7" borderId="14" xfId="0" applyNumberFormat="1" applyFont="1" applyFill="1" applyBorder="1" applyAlignment="1">
      <alignment horizontal="center" wrapText="1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4" fontId="6" fillId="7" borderId="13" xfId="0" applyNumberFormat="1" applyFont="1" applyFill="1" applyBorder="1" applyAlignment="1">
      <alignment horizontal="center" vertical="top" wrapText="1"/>
    </xf>
    <xf numFmtId="4" fontId="6" fillId="7" borderId="14" xfId="0" applyNumberFormat="1" applyFont="1" applyFill="1" applyBorder="1" applyAlignment="1">
      <alignment horizontal="center" vertical="top" wrapText="1"/>
    </xf>
    <xf numFmtId="4" fontId="6" fillId="7" borderId="10" xfId="0" applyNumberFormat="1" applyFont="1" applyFill="1" applyBorder="1" applyAlignment="1">
      <alignment horizontal="center" wrapText="1"/>
    </xf>
    <xf numFmtId="4" fontId="6" fillId="7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view="pageBreakPreview" zoomScaleNormal="85" zoomScaleSheetLayoutView="100" zoomScalePageLayoutView="0" workbookViewId="0" topLeftCell="A1">
      <pane xSplit="3" ySplit="8" topLeftCell="I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5" sqref="D25"/>
    </sheetView>
  </sheetViews>
  <sheetFormatPr defaultColWidth="9.00390625" defaultRowHeight="12.75"/>
  <cols>
    <col min="1" max="1" width="39.375" style="7" customWidth="1"/>
    <col min="2" max="2" width="15.875" style="12" customWidth="1"/>
    <col min="3" max="3" width="15.75390625" style="8" customWidth="1"/>
    <col min="4" max="4" width="13.25390625" style="8" customWidth="1"/>
    <col min="5" max="5" width="13.75390625" style="8" customWidth="1"/>
    <col min="6" max="6" width="14.00390625" style="8" customWidth="1"/>
    <col min="7" max="7" width="12.875" style="8" customWidth="1"/>
    <col min="8" max="8" width="13.25390625" style="8" customWidth="1"/>
    <col min="9" max="9" width="14.625" style="8" customWidth="1"/>
    <col min="10" max="10" width="14.375" style="8" customWidth="1"/>
    <col min="11" max="11" width="13.25390625" style="8" customWidth="1"/>
    <col min="12" max="14" width="13.625" style="8" bestFit="1" customWidth="1"/>
    <col min="15" max="15" width="13.375" style="8" bestFit="1" customWidth="1"/>
    <col min="16" max="16" width="17.125" style="6" customWidth="1"/>
    <col min="17" max="16384" width="9.125" style="7" customWidth="1"/>
  </cols>
  <sheetData>
    <row r="1" spans="1:15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2.75">
      <c r="A3" s="56" t="s">
        <v>94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ht="12.75">
      <c r="O4" s="8" t="s">
        <v>1</v>
      </c>
    </row>
    <row r="5" spans="1:16" s="10" customFormat="1" ht="12.75" customHeight="1">
      <c r="A5" s="57" t="s">
        <v>2</v>
      </c>
      <c r="B5" s="59" t="s">
        <v>3</v>
      </c>
      <c r="C5" s="61" t="s">
        <v>3</v>
      </c>
      <c r="D5" s="62" t="s">
        <v>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52" t="s">
        <v>67</v>
      </c>
    </row>
    <row r="6" spans="1:16" s="10" customFormat="1" ht="23.25" customHeight="1">
      <c r="A6" s="58"/>
      <c r="B6" s="60"/>
      <c r="C6" s="52"/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40" t="s">
        <v>12</v>
      </c>
      <c r="L6" s="40" t="s">
        <v>13</v>
      </c>
      <c r="M6" s="40" t="s">
        <v>14</v>
      </c>
      <c r="N6" s="40" t="s">
        <v>15</v>
      </c>
      <c r="O6" s="40" t="s">
        <v>16</v>
      </c>
      <c r="P6" s="53"/>
    </row>
    <row r="7" spans="1:16" s="21" customFormat="1" ht="12.75">
      <c r="A7" s="34" t="s">
        <v>17</v>
      </c>
      <c r="B7" s="22">
        <v>67512.7</v>
      </c>
      <c r="C7" s="35">
        <v>67512.7</v>
      </c>
      <c r="D7" s="23">
        <f>B134</f>
        <v>67512.69999999925</v>
      </c>
      <c r="E7" s="23">
        <f>D134</f>
        <v>143583.2799999991</v>
      </c>
      <c r="F7" s="23">
        <f aca="true" t="shared" si="0" ref="F7:N7">E134</f>
        <v>160272.70999999903</v>
      </c>
      <c r="G7" s="23">
        <f t="shared" si="0"/>
        <v>153061.47999999905</v>
      </c>
      <c r="H7" s="23">
        <f t="shared" si="0"/>
        <v>174800.24999999907</v>
      </c>
      <c r="I7" s="23">
        <f t="shared" si="0"/>
        <v>171289.0199999991</v>
      </c>
      <c r="J7" s="23">
        <f t="shared" si="0"/>
        <v>157277.7899999991</v>
      </c>
      <c r="K7" s="23">
        <f t="shared" si="0"/>
        <v>173965.89999999898</v>
      </c>
      <c r="L7" s="23">
        <f t="shared" si="0"/>
        <v>145504.669999999</v>
      </c>
      <c r="M7" s="23">
        <f t="shared" si="0"/>
        <v>138293.439999999</v>
      </c>
      <c r="N7" s="23">
        <f t="shared" si="0"/>
        <v>154518.20999999903</v>
      </c>
      <c r="O7" s="23">
        <f>N134</f>
        <v>156056.97999999905</v>
      </c>
      <c r="P7" s="23">
        <f>B7-C7</f>
        <v>0</v>
      </c>
    </row>
    <row r="8" spans="1:16" s="10" customFormat="1" ht="12.75">
      <c r="A8" s="9" t="s">
        <v>18</v>
      </c>
      <c r="B8" s="33">
        <f>B9+B32</f>
        <v>13633118.47</v>
      </c>
      <c r="C8" s="33">
        <f>C9+C32</f>
        <v>13633118.47</v>
      </c>
      <c r="D8" s="33">
        <f>D9+D32+D39</f>
        <v>1205574.5899999999</v>
      </c>
      <c r="E8" s="33">
        <f>E9+E32</f>
        <v>1146193.18</v>
      </c>
      <c r="F8" s="33">
        <f aca="true" t="shared" si="1" ref="F8:O8">F9+F32</f>
        <v>1131043.18</v>
      </c>
      <c r="G8" s="33">
        <f>G9+G32</f>
        <v>1146193.18</v>
      </c>
      <c r="H8" s="33">
        <f>H9+H32</f>
        <v>1131043.18</v>
      </c>
      <c r="I8" s="33">
        <f t="shared" si="1"/>
        <v>1131043.18</v>
      </c>
      <c r="J8" s="33">
        <f t="shared" si="1"/>
        <v>1146193.18</v>
      </c>
      <c r="K8" s="33">
        <f t="shared" si="1"/>
        <v>1131043.18</v>
      </c>
      <c r="L8" s="33">
        <f t="shared" si="1"/>
        <v>1131043.18</v>
      </c>
      <c r="M8" s="33">
        <f t="shared" si="1"/>
        <v>1146193.18</v>
      </c>
      <c r="N8" s="33">
        <f t="shared" si="1"/>
        <v>1131043.18</v>
      </c>
      <c r="O8" s="33">
        <f t="shared" si="1"/>
        <v>1131043.4900000002</v>
      </c>
      <c r="P8" s="33">
        <f aca="true" t="shared" si="2" ref="P8:P73">B8-C8</f>
        <v>0</v>
      </c>
    </row>
    <row r="9" spans="1:16" s="11" customFormat="1" ht="13.5">
      <c r="A9" s="24" t="s">
        <v>19</v>
      </c>
      <c r="B9" s="25">
        <f aca="true" t="shared" si="3" ref="B9:P9">B10+B15+B18+B21+B28+B30</f>
        <v>775644</v>
      </c>
      <c r="C9" s="25">
        <f t="shared" si="3"/>
        <v>775644</v>
      </c>
      <c r="D9" s="25">
        <f t="shared" si="3"/>
        <v>64636.990000000005</v>
      </c>
      <c r="E9" s="25">
        <f>E10+E15+E18+E21+E28+E30</f>
        <v>64636.990000000005</v>
      </c>
      <c r="F9" s="25">
        <f t="shared" si="3"/>
        <v>64636.990000000005</v>
      </c>
      <c r="G9" s="25">
        <f t="shared" si="3"/>
        <v>64636.990000000005</v>
      </c>
      <c r="H9" s="25">
        <f t="shared" si="3"/>
        <v>64636.990000000005</v>
      </c>
      <c r="I9" s="25">
        <f t="shared" si="3"/>
        <v>64636.990000000005</v>
      </c>
      <c r="J9" s="25">
        <f t="shared" si="3"/>
        <v>64636.990000000005</v>
      </c>
      <c r="K9" s="25">
        <f t="shared" si="3"/>
        <v>64636.990000000005</v>
      </c>
      <c r="L9" s="25">
        <f t="shared" si="3"/>
        <v>64636.990000000005</v>
      </c>
      <c r="M9" s="25">
        <f t="shared" si="3"/>
        <v>64636.990000000005</v>
      </c>
      <c r="N9" s="25">
        <f t="shared" si="3"/>
        <v>64636.990000000005</v>
      </c>
      <c r="O9" s="25">
        <f t="shared" si="3"/>
        <v>64637.11</v>
      </c>
      <c r="P9" s="25">
        <f t="shared" si="3"/>
        <v>0</v>
      </c>
    </row>
    <row r="10" spans="1:16" ht="87" customHeight="1">
      <c r="A10" s="27" t="s">
        <v>60</v>
      </c>
      <c r="B10" s="14">
        <f>B11+B13+B12+B14</f>
        <v>212650</v>
      </c>
      <c r="C10" s="14">
        <f>C11+C13</f>
        <v>212650.00000000006</v>
      </c>
      <c r="D10" s="14">
        <f>D11+D13+D12+D14</f>
        <v>17720.83</v>
      </c>
      <c r="E10" s="14">
        <f aca="true" t="shared" si="4" ref="E10:O10">E11+E13</f>
        <v>17720.83</v>
      </c>
      <c r="F10" s="14">
        <f t="shared" si="4"/>
        <v>17720.83</v>
      </c>
      <c r="G10" s="14">
        <f t="shared" si="4"/>
        <v>17720.83</v>
      </c>
      <c r="H10" s="14">
        <f t="shared" si="4"/>
        <v>17720.83</v>
      </c>
      <c r="I10" s="14">
        <f t="shared" si="4"/>
        <v>17720.83</v>
      </c>
      <c r="J10" s="14">
        <f t="shared" si="4"/>
        <v>17720.83</v>
      </c>
      <c r="K10" s="14">
        <f t="shared" si="4"/>
        <v>17720.83</v>
      </c>
      <c r="L10" s="14">
        <f t="shared" si="4"/>
        <v>17720.83</v>
      </c>
      <c r="M10" s="14">
        <f t="shared" si="4"/>
        <v>17720.83</v>
      </c>
      <c r="N10" s="14">
        <f t="shared" si="4"/>
        <v>17720.83</v>
      </c>
      <c r="O10" s="14">
        <f t="shared" si="4"/>
        <v>17720.87</v>
      </c>
      <c r="P10" s="36">
        <f>P11</f>
        <v>0</v>
      </c>
    </row>
    <row r="11" spans="1:16" ht="12.75">
      <c r="A11" s="1" t="s">
        <v>70</v>
      </c>
      <c r="B11" s="16">
        <v>209650</v>
      </c>
      <c r="C11" s="14">
        <f>SUM(D11:O11)</f>
        <v>209650.00000000006</v>
      </c>
      <c r="D11" s="16">
        <v>17470.83</v>
      </c>
      <c r="E11" s="16">
        <v>17470.83</v>
      </c>
      <c r="F11" s="16">
        <v>17470.83</v>
      </c>
      <c r="G11" s="16">
        <v>17470.83</v>
      </c>
      <c r="H11" s="16">
        <v>17470.83</v>
      </c>
      <c r="I11" s="16">
        <v>17470.83</v>
      </c>
      <c r="J11" s="16">
        <v>17470.83</v>
      </c>
      <c r="K11" s="16">
        <v>17470.83</v>
      </c>
      <c r="L11" s="16">
        <v>17470.83</v>
      </c>
      <c r="M11" s="16">
        <v>17470.83</v>
      </c>
      <c r="N11" s="16">
        <v>17470.83</v>
      </c>
      <c r="O11" s="16">
        <v>17470.87</v>
      </c>
      <c r="P11" s="41">
        <f t="shared" si="2"/>
        <v>0</v>
      </c>
    </row>
    <row r="12" spans="1:16" ht="12.75">
      <c r="A12" s="1" t="s">
        <v>140</v>
      </c>
      <c r="B12" s="16">
        <v>0</v>
      </c>
      <c r="C12" s="14">
        <f>SUM(D12:O12)</f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41">
        <f t="shared" si="2"/>
        <v>0</v>
      </c>
    </row>
    <row r="13" spans="1:16" ht="12.75">
      <c r="A13" s="1" t="s">
        <v>79</v>
      </c>
      <c r="B13" s="16">
        <v>3000</v>
      </c>
      <c r="C13" s="14">
        <f>SUM(D13:O13)</f>
        <v>3000</v>
      </c>
      <c r="D13" s="16">
        <v>250</v>
      </c>
      <c r="E13" s="16">
        <v>250</v>
      </c>
      <c r="F13" s="16">
        <v>250</v>
      </c>
      <c r="G13" s="16">
        <v>250</v>
      </c>
      <c r="H13" s="16">
        <v>250</v>
      </c>
      <c r="I13" s="16">
        <v>250</v>
      </c>
      <c r="J13" s="16">
        <v>250</v>
      </c>
      <c r="K13" s="16">
        <v>250</v>
      </c>
      <c r="L13" s="16">
        <v>250</v>
      </c>
      <c r="M13" s="16">
        <v>250</v>
      </c>
      <c r="N13" s="16">
        <v>250</v>
      </c>
      <c r="O13" s="16">
        <v>250</v>
      </c>
      <c r="P13" s="41">
        <f>B13-C13</f>
        <v>0</v>
      </c>
    </row>
    <row r="14" spans="1:16" ht="12.75">
      <c r="A14" s="1" t="s">
        <v>141</v>
      </c>
      <c r="B14" s="16">
        <v>0</v>
      </c>
      <c r="C14" s="14">
        <f>SUM(D14:O14)</f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1">
        <f>B14-C14</f>
        <v>0</v>
      </c>
    </row>
    <row r="15" spans="1:16" ht="12.75">
      <c r="A15" s="28" t="s">
        <v>20</v>
      </c>
      <c r="B15" s="14">
        <f>B16+B17</f>
        <v>28740</v>
      </c>
      <c r="C15" s="14">
        <f aca="true" t="shared" si="5" ref="C15:P15">C16+C17</f>
        <v>28740</v>
      </c>
      <c r="D15" s="14">
        <f t="shared" si="5"/>
        <v>2395</v>
      </c>
      <c r="E15" s="14">
        <f t="shared" si="5"/>
        <v>2395</v>
      </c>
      <c r="F15" s="14">
        <f t="shared" si="5"/>
        <v>2395</v>
      </c>
      <c r="G15" s="14">
        <f t="shared" si="5"/>
        <v>2395</v>
      </c>
      <c r="H15" s="14">
        <f t="shared" si="5"/>
        <v>2395</v>
      </c>
      <c r="I15" s="14">
        <f t="shared" si="5"/>
        <v>2395</v>
      </c>
      <c r="J15" s="14">
        <f t="shared" si="5"/>
        <v>2395</v>
      </c>
      <c r="K15" s="14">
        <f t="shared" si="5"/>
        <v>2395</v>
      </c>
      <c r="L15" s="14">
        <f t="shared" si="5"/>
        <v>2395</v>
      </c>
      <c r="M15" s="14">
        <f t="shared" si="5"/>
        <v>2395</v>
      </c>
      <c r="N15" s="14">
        <f t="shared" si="5"/>
        <v>2395</v>
      </c>
      <c r="O15" s="14">
        <f t="shared" si="5"/>
        <v>2395</v>
      </c>
      <c r="P15" s="49">
        <f t="shared" si="5"/>
        <v>0</v>
      </c>
    </row>
    <row r="16" spans="1:16" ht="12.75">
      <c r="A16" s="1" t="s">
        <v>71</v>
      </c>
      <c r="B16" s="16">
        <v>28740</v>
      </c>
      <c r="C16" s="14">
        <f>SUM(D16:O16)</f>
        <v>28740</v>
      </c>
      <c r="D16" s="16">
        <v>2395</v>
      </c>
      <c r="E16" s="16">
        <v>2395</v>
      </c>
      <c r="F16" s="16">
        <v>2395</v>
      </c>
      <c r="G16" s="16">
        <v>2395</v>
      </c>
      <c r="H16" s="16">
        <v>2395</v>
      </c>
      <c r="I16" s="16">
        <v>2395</v>
      </c>
      <c r="J16" s="16">
        <v>2395</v>
      </c>
      <c r="K16" s="16">
        <v>2395</v>
      </c>
      <c r="L16" s="16">
        <v>2395</v>
      </c>
      <c r="M16" s="16">
        <v>2395</v>
      </c>
      <c r="N16" s="16">
        <v>2395</v>
      </c>
      <c r="O16" s="16">
        <v>2395</v>
      </c>
      <c r="P16" s="41">
        <f t="shared" si="2"/>
        <v>0</v>
      </c>
    </row>
    <row r="17" spans="1:16" ht="12.75">
      <c r="A17" s="1" t="s">
        <v>72</v>
      </c>
      <c r="B17" s="16">
        <v>0</v>
      </c>
      <c r="C17" s="14">
        <f>SUM(D17:O17)</f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1">
        <f t="shared" si="2"/>
        <v>0</v>
      </c>
    </row>
    <row r="18" spans="1:16" ht="51">
      <c r="A18" s="28" t="s">
        <v>80</v>
      </c>
      <c r="B18" s="14">
        <f>B19+B20</f>
        <v>6000</v>
      </c>
      <c r="C18" s="14">
        <f aca="true" t="shared" si="6" ref="C18:P18">C19+C20</f>
        <v>6000</v>
      </c>
      <c r="D18" s="14">
        <f t="shared" si="6"/>
        <v>500</v>
      </c>
      <c r="E18" s="14">
        <f t="shared" si="6"/>
        <v>500</v>
      </c>
      <c r="F18" s="14">
        <f t="shared" si="6"/>
        <v>500</v>
      </c>
      <c r="G18" s="14">
        <f t="shared" si="6"/>
        <v>500</v>
      </c>
      <c r="H18" s="14">
        <f t="shared" si="6"/>
        <v>500</v>
      </c>
      <c r="I18" s="14">
        <f t="shared" si="6"/>
        <v>500</v>
      </c>
      <c r="J18" s="14">
        <f t="shared" si="6"/>
        <v>500</v>
      </c>
      <c r="K18" s="14">
        <f t="shared" si="6"/>
        <v>500</v>
      </c>
      <c r="L18" s="14">
        <f t="shared" si="6"/>
        <v>500</v>
      </c>
      <c r="M18" s="14">
        <f t="shared" si="6"/>
        <v>500</v>
      </c>
      <c r="N18" s="14">
        <f t="shared" si="6"/>
        <v>500</v>
      </c>
      <c r="O18" s="14">
        <f t="shared" si="6"/>
        <v>500</v>
      </c>
      <c r="P18" s="49">
        <f t="shared" si="6"/>
        <v>0</v>
      </c>
    </row>
    <row r="19" spans="1:16" ht="12.75">
      <c r="A19" s="1" t="s">
        <v>73</v>
      </c>
      <c r="B19" s="16">
        <v>6000</v>
      </c>
      <c r="C19" s="14">
        <f>SUM(D19:O19)</f>
        <v>6000</v>
      </c>
      <c r="D19" s="16">
        <v>500</v>
      </c>
      <c r="E19" s="16">
        <v>500</v>
      </c>
      <c r="F19" s="16">
        <v>500</v>
      </c>
      <c r="G19" s="16">
        <v>500</v>
      </c>
      <c r="H19" s="16">
        <v>500</v>
      </c>
      <c r="I19" s="16">
        <v>500</v>
      </c>
      <c r="J19" s="16">
        <v>500</v>
      </c>
      <c r="K19" s="16">
        <v>500</v>
      </c>
      <c r="L19" s="16">
        <v>500</v>
      </c>
      <c r="M19" s="16">
        <v>500</v>
      </c>
      <c r="N19" s="16">
        <v>500</v>
      </c>
      <c r="O19" s="16">
        <v>500</v>
      </c>
      <c r="P19" s="41">
        <f t="shared" si="2"/>
        <v>0</v>
      </c>
    </row>
    <row r="20" spans="1:16" ht="12.75">
      <c r="A20" s="1" t="s">
        <v>74</v>
      </c>
      <c r="B20" s="16">
        <v>0</v>
      </c>
      <c r="C20" s="14">
        <f>SUM(D20:O20)</f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41">
        <f t="shared" si="2"/>
        <v>0</v>
      </c>
    </row>
    <row r="21" spans="1:16" s="11" customFormat="1" ht="13.5">
      <c r="A21" s="3" t="s">
        <v>21</v>
      </c>
      <c r="B21" s="17">
        <f>B22+B25</f>
        <v>510050</v>
      </c>
      <c r="C21" s="17">
        <f aca="true" t="shared" si="7" ref="C21:P21">C22+C25</f>
        <v>510050</v>
      </c>
      <c r="D21" s="17">
        <f t="shared" si="7"/>
        <v>42504.16</v>
      </c>
      <c r="E21" s="17">
        <f t="shared" si="7"/>
        <v>42504.16</v>
      </c>
      <c r="F21" s="17">
        <f t="shared" si="7"/>
        <v>42504.16</v>
      </c>
      <c r="G21" s="17">
        <f t="shared" si="7"/>
        <v>42504.16</v>
      </c>
      <c r="H21" s="17">
        <f t="shared" si="7"/>
        <v>42504.16</v>
      </c>
      <c r="I21" s="17">
        <f t="shared" si="7"/>
        <v>42504.16</v>
      </c>
      <c r="J21" s="17">
        <f t="shared" si="7"/>
        <v>42504.16</v>
      </c>
      <c r="K21" s="17">
        <f t="shared" si="7"/>
        <v>42504.16</v>
      </c>
      <c r="L21" s="17">
        <f t="shared" si="7"/>
        <v>42504.16</v>
      </c>
      <c r="M21" s="17">
        <f t="shared" si="7"/>
        <v>42504.16</v>
      </c>
      <c r="N21" s="17">
        <f t="shared" si="7"/>
        <v>42504.16</v>
      </c>
      <c r="O21" s="17">
        <f t="shared" si="7"/>
        <v>42504.24</v>
      </c>
      <c r="P21" s="17">
        <f t="shared" si="7"/>
        <v>0</v>
      </c>
    </row>
    <row r="22" spans="1:16" ht="38.25">
      <c r="A22" s="28" t="s">
        <v>61</v>
      </c>
      <c r="B22" s="14">
        <f>B23+B24</f>
        <v>5000</v>
      </c>
      <c r="C22" s="14">
        <f aca="true" t="shared" si="8" ref="C22:P22">C23+C24</f>
        <v>4999.999999999999</v>
      </c>
      <c r="D22" s="14">
        <f t="shared" si="8"/>
        <v>416.66</v>
      </c>
      <c r="E22" s="14">
        <f t="shared" si="8"/>
        <v>416.66</v>
      </c>
      <c r="F22" s="14">
        <f t="shared" si="8"/>
        <v>416.66</v>
      </c>
      <c r="G22" s="14">
        <f t="shared" si="8"/>
        <v>416.66</v>
      </c>
      <c r="H22" s="14">
        <f t="shared" si="8"/>
        <v>416.66</v>
      </c>
      <c r="I22" s="14">
        <f t="shared" si="8"/>
        <v>416.66</v>
      </c>
      <c r="J22" s="14">
        <f t="shared" si="8"/>
        <v>416.66</v>
      </c>
      <c r="K22" s="14">
        <f t="shared" si="8"/>
        <v>416.66</v>
      </c>
      <c r="L22" s="14">
        <f t="shared" si="8"/>
        <v>416.66</v>
      </c>
      <c r="M22" s="14">
        <f t="shared" si="8"/>
        <v>416.66</v>
      </c>
      <c r="N22" s="14">
        <f t="shared" si="8"/>
        <v>416.66</v>
      </c>
      <c r="O22" s="14">
        <f t="shared" si="8"/>
        <v>416.74</v>
      </c>
      <c r="P22" s="49">
        <f t="shared" si="8"/>
        <v>0</v>
      </c>
    </row>
    <row r="23" spans="1:16" ht="12.75">
      <c r="A23" s="1" t="s">
        <v>75</v>
      </c>
      <c r="B23" s="16">
        <v>5000</v>
      </c>
      <c r="C23" s="14">
        <f>SUM(D23:O23)</f>
        <v>4999.999999999999</v>
      </c>
      <c r="D23" s="16">
        <v>416.66</v>
      </c>
      <c r="E23" s="16">
        <v>416.66</v>
      </c>
      <c r="F23" s="16">
        <v>416.66</v>
      </c>
      <c r="G23" s="16">
        <v>416.66</v>
      </c>
      <c r="H23" s="16">
        <v>416.66</v>
      </c>
      <c r="I23" s="16">
        <v>416.66</v>
      </c>
      <c r="J23" s="16">
        <v>416.66</v>
      </c>
      <c r="K23" s="16">
        <v>416.66</v>
      </c>
      <c r="L23" s="16">
        <v>416.66</v>
      </c>
      <c r="M23" s="16">
        <v>416.66</v>
      </c>
      <c r="N23" s="16">
        <v>416.66</v>
      </c>
      <c r="O23" s="16">
        <v>416.74</v>
      </c>
      <c r="P23" s="41">
        <f t="shared" si="2"/>
        <v>0</v>
      </c>
    </row>
    <row r="24" spans="1:16" ht="12.75" hidden="1">
      <c r="A24" s="1" t="s">
        <v>76</v>
      </c>
      <c r="B24" s="16">
        <v>0</v>
      </c>
      <c r="C24" s="14">
        <f>SUM(D24:O24)</f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41">
        <f t="shared" si="2"/>
        <v>0</v>
      </c>
    </row>
    <row r="25" spans="1:16" ht="40.5" customHeight="1">
      <c r="A25" s="28" t="s">
        <v>62</v>
      </c>
      <c r="B25" s="14">
        <f>B26+B27</f>
        <v>505050</v>
      </c>
      <c r="C25" s="14">
        <f aca="true" t="shared" si="9" ref="C25:P25">C26+C27</f>
        <v>505050</v>
      </c>
      <c r="D25" s="14">
        <f t="shared" si="9"/>
        <v>42087.5</v>
      </c>
      <c r="E25" s="14">
        <f t="shared" si="9"/>
        <v>42087.5</v>
      </c>
      <c r="F25" s="14">
        <f t="shared" si="9"/>
        <v>42087.5</v>
      </c>
      <c r="G25" s="14">
        <f t="shared" si="9"/>
        <v>42087.5</v>
      </c>
      <c r="H25" s="14">
        <f t="shared" si="9"/>
        <v>42087.5</v>
      </c>
      <c r="I25" s="14">
        <f t="shared" si="9"/>
        <v>42087.5</v>
      </c>
      <c r="J25" s="14">
        <f t="shared" si="9"/>
        <v>42087.5</v>
      </c>
      <c r="K25" s="14">
        <f t="shared" si="9"/>
        <v>42087.5</v>
      </c>
      <c r="L25" s="14">
        <f t="shared" si="9"/>
        <v>42087.5</v>
      </c>
      <c r="M25" s="14">
        <f t="shared" si="9"/>
        <v>42087.5</v>
      </c>
      <c r="N25" s="14">
        <f t="shared" si="9"/>
        <v>42087.5</v>
      </c>
      <c r="O25" s="14">
        <f t="shared" si="9"/>
        <v>42087.5</v>
      </c>
      <c r="P25" s="49">
        <f t="shared" si="9"/>
        <v>0</v>
      </c>
    </row>
    <row r="26" spans="1:16" ht="12.75">
      <c r="A26" s="1" t="s">
        <v>77</v>
      </c>
      <c r="B26" s="16">
        <v>505050</v>
      </c>
      <c r="C26" s="14">
        <f>SUM(D26:O26)</f>
        <v>505050</v>
      </c>
      <c r="D26" s="16">
        <v>42087.5</v>
      </c>
      <c r="E26" s="16">
        <v>42087.5</v>
      </c>
      <c r="F26" s="16">
        <v>42087.5</v>
      </c>
      <c r="G26" s="16">
        <v>42087.5</v>
      </c>
      <c r="H26" s="16">
        <v>42087.5</v>
      </c>
      <c r="I26" s="16">
        <v>42087.5</v>
      </c>
      <c r="J26" s="16">
        <v>42087.5</v>
      </c>
      <c r="K26" s="16">
        <v>42087.5</v>
      </c>
      <c r="L26" s="16">
        <v>42087.5</v>
      </c>
      <c r="M26" s="16">
        <v>42087.5</v>
      </c>
      <c r="N26" s="16">
        <v>42087.5</v>
      </c>
      <c r="O26" s="16">
        <v>42087.5</v>
      </c>
      <c r="P26" s="41">
        <f t="shared" si="2"/>
        <v>0</v>
      </c>
    </row>
    <row r="27" spans="1:16" ht="12.75" hidden="1">
      <c r="A27" s="1" t="s">
        <v>78</v>
      </c>
      <c r="B27" s="16">
        <v>0</v>
      </c>
      <c r="C27" s="14">
        <f>SUM(D27:O27)</f>
        <v>0</v>
      </c>
      <c r="D27" s="16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41">
        <f t="shared" si="2"/>
        <v>0</v>
      </c>
    </row>
    <row r="28" spans="1:16" ht="63" customHeight="1" hidden="1">
      <c r="A28" s="28" t="s">
        <v>22</v>
      </c>
      <c r="B28" s="14">
        <f aca="true" t="shared" si="10" ref="B28:P28">B29</f>
        <v>0</v>
      </c>
      <c r="C28" s="14">
        <f t="shared" si="10"/>
        <v>0</v>
      </c>
      <c r="D28" s="14">
        <f t="shared" si="10"/>
        <v>0</v>
      </c>
      <c r="E28" s="14">
        <f t="shared" si="10"/>
        <v>0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0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0"/>
        <v>0</v>
      </c>
      <c r="O28" s="14">
        <f t="shared" si="10"/>
        <v>0</v>
      </c>
      <c r="P28" s="36">
        <f t="shared" si="10"/>
        <v>0</v>
      </c>
    </row>
    <row r="29" spans="1:16" ht="12.75" hidden="1">
      <c r="A29" s="1" t="s">
        <v>23</v>
      </c>
      <c r="B29" s="16">
        <v>0</v>
      </c>
      <c r="C29" s="14">
        <f>SUM(D29:O29)</f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41">
        <f t="shared" si="2"/>
        <v>0</v>
      </c>
    </row>
    <row r="30" spans="1:16" ht="38.25">
      <c r="A30" s="28" t="s">
        <v>63</v>
      </c>
      <c r="B30" s="14">
        <f>B31</f>
        <v>18204</v>
      </c>
      <c r="C30" s="14">
        <f>C31</f>
        <v>18204</v>
      </c>
      <c r="D30" s="14">
        <f>D31</f>
        <v>1517</v>
      </c>
      <c r="E30" s="14">
        <f aca="true" t="shared" si="11" ref="E30:O30">E31</f>
        <v>1517</v>
      </c>
      <c r="F30" s="14">
        <f t="shared" si="11"/>
        <v>1517</v>
      </c>
      <c r="G30" s="14">
        <f t="shared" si="11"/>
        <v>1517</v>
      </c>
      <c r="H30" s="14">
        <f t="shared" si="11"/>
        <v>1517</v>
      </c>
      <c r="I30" s="14">
        <f t="shared" si="11"/>
        <v>1517</v>
      </c>
      <c r="J30" s="14">
        <f t="shared" si="11"/>
        <v>1517</v>
      </c>
      <c r="K30" s="14">
        <f t="shared" si="11"/>
        <v>1517</v>
      </c>
      <c r="L30" s="14">
        <f t="shared" si="11"/>
        <v>1517</v>
      </c>
      <c r="M30" s="14">
        <f t="shared" si="11"/>
        <v>1517</v>
      </c>
      <c r="N30" s="14">
        <f t="shared" si="11"/>
        <v>1517</v>
      </c>
      <c r="O30" s="14">
        <f t="shared" si="11"/>
        <v>1517</v>
      </c>
      <c r="P30" s="36">
        <f>P31</f>
        <v>0</v>
      </c>
    </row>
    <row r="31" spans="1:16" ht="12.75">
      <c r="A31" s="1" t="s">
        <v>82</v>
      </c>
      <c r="B31" s="16">
        <v>18204</v>
      </c>
      <c r="C31" s="14">
        <f>SUM(D31:O31)</f>
        <v>18204</v>
      </c>
      <c r="D31" s="16">
        <v>1517</v>
      </c>
      <c r="E31" s="16">
        <v>1517</v>
      </c>
      <c r="F31" s="16">
        <v>1517</v>
      </c>
      <c r="G31" s="16">
        <v>1517</v>
      </c>
      <c r="H31" s="16">
        <v>1517</v>
      </c>
      <c r="I31" s="16">
        <v>1517</v>
      </c>
      <c r="J31" s="16">
        <v>1517</v>
      </c>
      <c r="K31" s="16">
        <v>1517</v>
      </c>
      <c r="L31" s="16">
        <v>1517</v>
      </c>
      <c r="M31" s="16">
        <v>1517</v>
      </c>
      <c r="N31" s="16">
        <v>1517</v>
      </c>
      <c r="O31" s="16">
        <v>1517</v>
      </c>
      <c r="P31" s="41">
        <f t="shared" si="2"/>
        <v>0</v>
      </c>
    </row>
    <row r="32" spans="1:16" s="39" customFormat="1" ht="13.5">
      <c r="A32" s="37" t="s">
        <v>24</v>
      </c>
      <c r="B32" s="38">
        <f>B33+B37+B39+B35</f>
        <v>12857474.47</v>
      </c>
      <c r="C32" s="38">
        <f aca="true" t="shared" si="12" ref="C32:P32">C33+C37+C39+C35</f>
        <v>12857474.47</v>
      </c>
      <c r="D32" s="38">
        <f t="shared" si="12"/>
        <v>1066406.19</v>
      </c>
      <c r="E32" s="38">
        <f t="shared" si="12"/>
        <v>1081556.19</v>
      </c>
      <c r="F32" s="38">
        <f t="shared" si="12"/>
        <v>1066406.19</v>
      </c>
      <c r="G32" s="38">
        <f t="shared" si="12"/>
        <v>1081556.19</v>
      </c>
      <c r="H32" s="38">
        <f t="shared" si="12"/>
        <v>1066406.19</v>
      </c>
      <c r="I32" s="38">
        <f t="shared" si="12"/>
        <v>1066406.19</v>
      </c>
      <c r="J32" s="38">
        <f t="shared" si="12"/>
        <v>1081556.19</v>
      </c>
      <c r="K32" s="38">
        <f t="shared" si="12"/>
        <v>1066406.19</v>
      </c>
      <c r="L32" s="38">
        <f t="shared" si="12"/>
        <v>1066406.19</v>
      </c>
      <c r="M32" s="38">
        <f t="shared" si="12"/>
        <v>1081556.19</v>
      </c>
      <c r="N32" s="38">
        <f t="shared" si="12"/>
        <v>1066406.19</v>
      </c>
      <c r="O32" s="38">
        <f t="shared" si="12"/>
        <v>1066406.3800000001</v>
      </c>
      <c r="P32" s="38">
        <f t="shared" si="12"/>
        <v>0</v>
      </c>
    </row>
    <row r="33" spans="1:16" ht="26.25" customHeight="1">
      <c r="A33" s="28" t="s">
        <v>64</v>
      </c>
      <c r="B33" s="14">
        <f>B34</f>
        <v>7795800</v>
      </c>
      <c r="C33" s="14">
        <f aca="true" t="shared" si="13" ref="C33:P33">C34</f>
        <v>7795800</v>
      </c>
      <c r="D33" s="14">
        <f t="shared" si="13"/>
        <v>649650</v>
      </c>
      <c r="E33" s="14">
        <f t="shared" si="13"/>
        <v>649650</v>
      </c>
      <c r="F33" s="14">
        <f t="shared" si="13"/>
        <v>649650</v>
      </c>
      <c r="G33" s="14">
        <f t="shared" si="13"/>
        <v>649650</v>
      </c>
      <c r="H33" s="14">
        <f t="shared" si="13"/>
        <v>649650</v>
      </c>
      <c r="I33" s="14">
        <f t="shared" si="13"/>
        <v>649650</v>
      </c>
      <c r="J33" s="14">
        <f t="shared" si="13"/>
        <v>649650</v>
      </c>
      <c r="K33" s="14">
        <f t="shared" si="13"/>
        <v>649650</v>
      </c>
      <c r="L33" s="14">
        <f t="shared" si="13"/>
        <v>649650</v>
      </c>
      <c r="M33" s="14">
        <f t="shared" si="13"/>
        <v>649650</v>
      </c>
      <c r="N33" s="14">
        <f t="shared" si="13"/>
        <v>649650</v>
      </c>
      <c r="O33" s="14">
        <f t="shared" si="13"/>
        <v>649650</v>
      </c>
      <c r="P33" s="36">
        <f t="shared" si="13"/>
        <v>0</v>
      </c>
    </row>
    <row r="34" spans="1:16" ht="12.75">
      <c r="A34" s="1" t="s">
        <v>83</v>
      </c>
      <c r="B34" s="16">
        <v>7795800</v>
      </c>
      <c r="C34" s="14">
        <f>SUM(D34:O34)</f>
        <v>7795800</v>
      </c>
      <c r="D34" s="16">
        <v>649650</v>
      </c>
      <c r="E34" s="16">
        <v>649650</v>
      </c>
      <c r="F34" s="16">
        <v>649650</v>
      </c>
      <c r="G34" s="16">
        <v>649650</v>
      </c>
      <c r="H34" s="16">
        <v>649650</v>
      </c>
      <c r="I34" s="16">
        <v>649650</v>
      </c>
      <c r="J34" s="16">
        <v>649650</v>
      </c>
      <c r="K34" s="16">
        <v>649650</v>
      </c>
      <c r="L34" s="16">
        <v>649650</v>
      </c>
      <c r="M34" s="16">
        <v>649650</v>
      </c>
      <c r="N34" s="16">
        <v>649650</v>
      </c>
      <c r="O34" s="16">
        <v>649650</v>
      </c>
      <c r="P34" s="41">
        <f t="shared" si="2"/>
        <v>0</v>
      </c>
    </row>
    <row r="35" spans="1:16" ht="51">
      <c r="A35" s="28" t="s">
        <v>65</v>
      </c>
      <c r="B35" s="14">
        <f aca="true" t="shared" si="14" ref="B35:P35">B36</f>
        <v>60600</v>
      </c>
      <c r="C35" s="14">
        <f t="shared" si="14"/>
        <v>60600</v>
      </c>
      <c r="D35" s="14">
        <f t="shared" si="14"/>
        <v>0</v>
      </c>
      <c r="E35" s="14">
        <f t="shared" si="14"/>
        <v>15150</v>
      </c>
      <c r="F35" s="14">
        <f t="shared" si="14"/>
        <v>0</v>
      </c>
      <c r="G35" s="14">
        <f t="shared" si="14"/>
        <v>15150</v>
      </c>
      <c r="H35" s="14">
        <f t="shared" si="14"/>
        <v>0</v>
      </c>
      <c r="I35" s="14">
        <f t="shared" si="14"/>
        <v>0</v>
      </c>
      <c r="J35" s="14">
        <f t="shared" si="14"/>
        <v>15150</v>
      </c>
      <c r="K35" s="14">
        <f t="shared" si="14"/>
        <v>0</v>
      </c>
      <c r="L35" s="14">
        <f>L36</f>
        <v>0</v>
      </c>
      <c r="M35" s="14">
        <f t="shared" si="14"/>
        <v>15150</v>
      </c>
      <c r="N35" s="14">
        <f t="shared" si="14"/>
        <v>0</v>
      </c>
      <c r="O35" s="14">
        <f t="shared" si="14"/>
        <v>0</v>
      </c>
      <c r="P35" s="36">
        <f t="shared" si="14"/>
        <v>0</v>
      </c>
    </row>
    <row r="36" spans="1:16" ht="12.75">
      <c r="A36" s="1" t="s">
        <v>84</v>
      </c>
      <c r="B36" s="16">
        <v>60600</v>
      </c>
      <c r="C36" s="14">
        <f>SUM(D36:O36)</f>
        <v>60600</v>
      </c>
      <c r="D36" s="16">
        <v>0</v>
      </c>
      <c r="E36" s="16">
        <v>15150</v>
      </c>
      <c r="F36" s="16">
        <v>0</v>
      </c>
      <c r="G36" s="16">
        <v>15150</v>
      </c>
      <c r="H36" s="16">
        <v>0</v>
      </c>
      <c r="I36" s="16">
        <v>0</v>
      </c>
      <c r="J36" s="16">
        <v>15150</v>
      </c>
      <c r="K36" s="16">
        <v>0</v>
      </c>
      <c r="L36" s="16">
        <v>0</v>
      </c>
      <c r="M36" s="16">
        <v>15150</v>
      </c>
      <c r="N36" s="16">
        <v>0</v>
      </c>
      <c r="O36" s="16">
        <v>0</v>
      </c>
      <c r="P36" s="41">
        <f t="shared" si="2"/>
        <v>0</v>
      </c>
    </row>
    <row r="37" spans="1:16" ht="76.5">
      <c r="A37" s="29" t="s">
        <v>66</v>
      </c>
      <c r="B37" s="18">
        <f aca="true" t="shared" si="15" ref="B37:P37">B38</f>
        <v>4106697.47</v>
      </c>
      <c r="C37" s="14">
        <f t="shared" si="15"/>
        <v>4106697.470000001</v>
      </c>
      <c r="D37" s="19">
        <f>D38</f>
        <v>342224.78</v>
      </c>
      <c r="E37" s="19">
        <f t="shared" si="15"/>
        <v>342224.78</v>
      </c>
      <c r="F37" s="19">
        <f t="shared" si="15"/>
        <v>342224.78</v>
      </c>
      <c r="G37" s="19">
        <f t="shared" si="15"/>
        <v>342224.78</v>
      </c>
      <c r="H37" s="19">
        <f t="shared" si="15"/>
        <v>342224.78</v>
      </c>
      <c r="I37" s="19">
        <f t="shared" si="15"/>
        <v>342224.78</v>
      </c>
      <c r="J37" s="19">
        <f t="shared" si="15"/>
        <v>342224.78</v>
      </c>
      <c r="K37" s="19">
        <f t="shared" si="15"/>
        <v>342224.78</v>
      </c>
      <c r="L37" s="19">
        <f t="shared" si="15"/>
        <v>342224.78</v>
      </c>
      <c r="M37" s="19">
        <f t="shared" si="15"/>
        <v>342224.78</v>
      </c>
      <c r="N37" s="19">
        <f t="shared" si="15"/>
        <v>342224.78</v>
      </c>
      <c r="O37" s="19">
        <f t="shared" si="15"/>
        <v>342224.89</v>
      </c>
      <c r="P37" s="41">
        <f t="shared" si="15"/>
        <v>0</v>
      </c>
    </row>
    <row r="38" spans="1:16" ht="12.75">
      <c r="A38" s="1" t="s">
        <v>85</v>
      </c>
      <c r="B38" s="16">
        <v>4106697.47</v>
      </c>
      <c r="C38" s="14">
        <f>SUM(D38:O38)</f>
        <v>4106697.470000001</v>
      </c>
      <c r="D38" s="16">
        <v>342224.78</v>
      </c>
      <c r="E38" s="16">
        <v>342224.78</v>
      </c>
      <c r="F38" s="16">
        <v>342224.78</v>
      </c>
      <c r="G38" s="16">
        <v>342224.78</v>
      </c>
      <c r="H38" s="16">
        <v>342224.78</v>
      </c>
      <c r="I38" s="16">
        <v>342224.78</v>
      </c>
      <c r="J38" s="16">
        <v>342224.78</v>
      </c>
      <c r="K38" s="16">
        <v>342224.78</v>
      </c>
      <c r="L38" s="16">
        <v>342224.78</v>
      </c>
      <c r="M38" s="16">
        <v>342224.78</v>
      </c>
      <c r="N38" s="16">
        <v>342224.78</v>
      </c>
      <c r="O38" s="16">
        <v>342224.89</v>
      </c>
      <c r="P38" s="41">
        <f t="shared" si="2"/>
        <v>0</v>
      </c>
    </row>
    <row r="39" spans="1:16" ht="25.5">
      <c r="A39" s="28" t="s">
        <v>81</v>
      </c>
      <c r="B39" s="14">
        <f aca="true" t="shared" si="16" ref="B39:P39">B40</f>
        <v>894377</v>
      </c>
      <c r="C39" s="14">
        <f>C40</f>
        <v>894377.0000000002</v>
      </c>
      <c r="D39" s="14">
        <f t="shared" si="16"/>
        <v>74531.41</v>
      </c>
      <c r="E39" s="14">
        <f t="shared" si="16"/>
        <v>74531.41</v>
      </c>
      <c r="F39" s="14">
        <f t="shared" si="16"/>
        <v>74531.41</v>
      </c>
      <c r="G39" s="14">
        <f t="shared" si="16"/>
        <v>74531.41</v>
      </c>
      <c r="H39" s="14">
        <f t="shared" si="16"/>
        <v>74531.41</v>
      </c>
      <c r="I39" s="14">
        <f t="shared" si="16"/>
        <v>74531.41</v>
      </c>
      <c r="J39" s="14">
        <f t="shared" si="16"/>
        <v>74531.41</v>
      </c>
      <c r="K39" s="14">
        <f t="shared" si="16"/>
        <v>74531.41</v>
      </c>
      <c r="L39" s="14">
        <f t="shared" si="16"/>
        <v>74531.41</v>
      </c>
      <c r="M39" s="14">
        <f t="shared" si="16"/>
        <v>74531.41</v>
      </c>
      <c r="N39" s="14">
        <f t="shared" si="16"/>
        <v>74531.41</v>
      </c>
      <c r="O39" s="14">
        <f t="shared" si="16"/>
        <v>74531.49</v>
      </c>
      <c r="P39" s="36">
        <f t="shared" si="16"/>
        <v>0</v>
      </c>
    </row>
    <row r="40" spans="1:16" ht="12.75">
      <c r="A40" s="1" t="s">
        <v>86</v>
      </c>
      <c r="B40" s="16">
        <v>894377</v>
      </c>
      <c r="C40" s="14">
        <f>SUM(D40:O40)</f>
        <v>894377.0000000002</v>
      </c>
      <c r="D40" s="16">
        <v>74531.41</v>
      </c>
      <c r="E40" s="16">
        <v>74531.41</v>
      </c>
      <c r="F40" s="16">
        <v>74531.41</v>
      </c>
      <c r="G40" s="16">
        <v>74531.41</v>
      </c>
      <c r="H40" s="16">
        <v>74531.41</v>
      </c>
      <c r="I40" s="16">
        <v>74531.41</v>
      </c>
      <c r="J40" s="16">
        <v>74531.41</v>
      </c>
      <c r="K40" s="16">
        <v>74531.41</v>
      </c>
      <c r="L40" s="16">
        <v>74531.41</v>
      </c>
      <c r="M40" s="16">
        <v>74531.41</v>
      </c>
      <c r="N40" s="16">
        <v>74531.41</v>
      </c>
      <c r="O40" s="16">
        <v>74531.49</v>
      </c>
      <c r="P40" s="41">
        <f t="shared" si="2"/>
        <v>0</v>
      </c>
    </row>
    <row r="41" spans="1:16" s="30" customFormat="1" ht="14.25">
      <c r="A41" s="32" t="s">
        <v>25</v>
      </c>
      <c r="B41" s="31">
        <f>B42</f>
        <v>13633118.47</v>
      </c>
      <c r="C41" s="31">
        <f>C42</f>
        <v>13633118.47</v>
      </c>
      <c r="D41" s="31">
        <f>D42</f>
        <v>1129504.01</v>
      </c>
      <c r="E41" s="31">
        <f aca="true" t="shared" si="17" ref="E41:O41">E42</f>
        <v>1129503.75</v>
      </c>
      <c r="F41" s="31">
        <f t="shared" si="17"/>
        <v>1138254.41</v>
      </c>
      <c r="G41" s="31">
        <f t="shared" si="17"/>
        <v>1124454.41</v>
      </c>
      <c r="H41" s="31">
        <f t="shared" si="17"/>
        <v>1134554.41</v>
      </c>
      <c r="I41" s="31">
        <f t="shared" si="17"/>
        <v>1145054.41</v>
      </c>
      <c r="J41" s="31">
        <f t="shared" si="17"/>
        <v>1129505.07</v>
      </c>
      <c r="K41" s="31">
        <f t="shared" si="17"/>
        <v>1159504.41</v>
      </c>
      <c r="L41" s="31">
        <f t="shared" si="17"/>
        <v>1138254.41</v>
      </c>
      <c r="M41" s="31">
        <f t="shared" si="17"/>
        <v>1129968.41</v>
      </c>
      <c r="N41" s="31">
        <f t="shared" si="17"/>
        <v>1129504.41</v>
      </c>
      <c r="O41" s="31">
        <f t="shared" si="17"/>
        <v>1145056.3599999999</v>
      </c>
      <c r="P41" s="31">
        <f>P42+P132</f>
        <v>0</v>
      </c>
    </row>
    <row r="42" spans="1:16" s="11" customFormat="1" ht="13.5">
      <c r="A42" s="3" t="s">
        <v>26</v>
      </c>
      <c r="B42" s="17">
        <f>B43+B46+B69+B71+B74+B77+B79+B82+B92+B103+B105+B129+B131</f>
        <v>13633118.47</v>
      </c>
      <c r="C42" s="17">
        <f>C43+C46+C69+C71+C74+C77+C79+C82+C92+C103+C105+C129+C131</f>
        <v>13633118.47</v>
      </c>
      <c r="D42" s="17">
        <f>D43+D46+D69+D71+D77+D74+D79+D82+D92+D103+D105+D129+D131</f>
        <v>1129504.01</v>
      </c>
      <c r="E42" s="17">
        <f aca="true" t="shared" si="18" ref="E42:O42">E43+E46+E69+E71+E77+E74+E79+E82+E92+E103+E105+E129+E131</f>
        <v>1129503.75</v>
      </c>
      <c r="F42" s="17">
        <f t="shared" si="18"/>
        <v>1138254.41</v>
      </c>
      <c r="G42" s="17">
        <f t="shared" si="18"/>
        <v>1124454.41</v>
      </c>
      <c r="H42" s="17">
        <f t="shared" si="18"/>
        <v>1134554.41</v>
      </c>
      <c r="I42" s="17">
        <f t="shared" si="18"/>
        <v>1145054.41</v>
      </c>
      <c r="J42" s="17">
        <f t="shared" si="18"/>
        <v>1129505.07</v>
      </c>
      <c r="K42" s="17">
        <f t="shared" si="18"/>
        <v>1159504.41</v>
      </c>
      <c r="L42" s="17">
        <f t="shared" si="18"/>
        <v>1138254.41</v>
      </c>
      <c r="M42" s="17">
        <f t="shared" si="18"/>
        <v>1129968.41</v>
      </c>
      <c r="N42" s="17">
        <f t="shared" si="18"/>
        <v>1129504.41</v>
      </c>
      <c r="O42" s="17">
        <f t="shared" si="18"/>
        <v>1145056.3599999999</v>
      </c>
      <c r="P42" s="17">
        <f>P43+P46+P67+P69+P71+P74+P77+P79+P105+P129+P131+P103</f>
        <v>0</v>
      </c>
    </row>
    <row r="43" spans="1:16" s="21" customFormat="1" ht="38.25">
      <c r="A43" s="2" t="s">
        <v>36</v>
      </c>
      <c r="B43" s="15">
        <f>SUM(B44:B45)</f>
        <v>743078</v>
      </c>
      <c r="C43" s="15">
        <f aca="true" t="shared" si="19" ref="C43:P43">SUM(C44:C45)</f>
        <v>743078</v>
      </c>
      <c r="D43" s="15">
        <f t="shared" si="19"/>
        <v>61923.16</v>
      </c>
      <c r="E43" s="15">
        <f t="shared" si="19"/>
        <v>61923.16</v>
      </c>
      <c r="F43" s="15">
        <f t="shared" si="19"/>
        <v>61923.16</v>
      </c>
      <c r="G43" s="15">
        <f t="shared" si="19"/>
        <v>61923.16</v>
      </c>
      <c r="H43" s="15">
        <f t="shared" si="19"/>
        <v>61923.16</v>
      </c>
      <c r="I43" s="15">
        <f t="shared" si="19"/>
        <v>61923.16</v>
      </c>
      <c r="J43" s="15">
        <f t="shared" si="19"/>
        <v>61923.16</v>
      </c>
      <c r="K43" s="15">
        <f t="shared" si="19"/>
        <v>61923.16</v>
      </c>
      <c r="L43" s="15">
        <f t="shared" si="19"/>
        <v>61923.16</v>
      </c>
      <c r="M43" s="15">
        <f t="shared" si="19"/>
        <v>61923.16</v>
      </c>
      <c r="N43" s="15">
        <f t="shared" si="19"/>
        <v>61923.16</v>
      </c>
      <c r="O43" s="15">
        <f t="shared" si="19"/>
        <v>61923.24</v>
      </c>
      <c r="P43" s="38">
        <f t="shared" si="19"/>
        <v>0</v>
      </c>
    </row>
    <row r="44" spans="1:16" ht="12.75">
      <c r="A44" s="50" t="s">
        <v>95</v>
      </c>
      <c r="B44" s="16">
        <v>570720</v>
      </c>
      <c r="C44" s="14">
        <f>SUM(D44:O44)</f>
        <v>570720</v>
      </c>
      <c r="D44" s="16">
        <v>47560</v>
      </c>
      <c r="E44" s="16">
        <v>47560</v>
      </c>
      <c r="F44" s="16">
        <v>47560</v>
      </c>
      <c r="G44" s="16">
        <v>47560</v>
      </c>
      <c r="H44" s="16">
        <v>47560</v>
      </c>
      <c r="I44" s="16">
        <v>47560</v>
      </c>
      <c r="J44" s="16">
        <v>47560</v>
      </c>
      <c r="K44" s="16">
        <v>47560</v>
      </c>
      <c r="L44" s="16">
        <v>47560</v>
      </c>
      <c r="M44" s="16">
        <v>47560</v>
      </c>
      <c r="N44" s="16">
        <v>47560</v>
      </c>
      <c r="O44" s="16">
        <v>47560</v>
      </c>
      <c r="P44" s="41">
        <f t="shared" si="2"/>
        <v>0</v>
      </c>
    </row>
    <row r="45" spans="1:16" ht="12.75">
      <c r="A45" s="50" t="s">
        <v>96</v>
      </c>
      <c r="B45" s="16">
        <v>172358</v>
      </c>
      <c r="C45" s="14">
        <f>SUM(D45:O45)</f>
        <v>172358</v>
      </c>
      <c r="D45" s="16">
        <v>14363.16</v>
      </c>
      <c r="E45" s="16">
        <v>14363.16</v>
      </c>
      <c r="F45" s="16">
        <v>14363.16</v>
      </c>
      <c r="G45" s="16">
        <v>14363.16</v>
      </c>
      <c r="H45" s="16">
        <v>14363.16</v>
      </c>
      <c r="I45" s="16">
        <v>14363.16</v>
      </c>
      <c r="J45" s="16">
        <v>14363.16</v>
      </c>
      <c r="K45" s="16">
        <v>14363.16</v>
      </c>
      <c r="L45" s="16">
        <v>14363.16</v>
      </c>
      <c r="M45" s="16">
        <v>14363.16</v>
      </c>
      <c r="N45" s="16">
        <v>14363.16</v>
      </c>
      <c r="O45" s="16">
        <v>14363.24</v>
      </c>
      <c r="P45" s="41">
        <f t="shared" si="2"/>
        <v>0</v>
      </c>
    </row>
    <row r="46" spans="1:16" s="21" customFormat="1" ht="13.5">
      <c r="A46" s="2" t="s">
        <v>27</v>
      </c>
      <c r="B46" s="15">
        <f>SUM(B47:B66)</f>
        <v>2020122</v>
      </c>
      <c r="C46" s="15">
        <f aca="true" t="shared" si="20" ref="C46:O46">SUM(C47:C66)</f>
        <v>2020122</v>
      </c>
      <c r="D46" s="15">
        <f t="shared" si="20"/>
        <v>167510.14</v>
      </c>
      <c r="E46" s="15">
        <f t="shared" si="20"/>
        <v>167510.14</v>
      </c>
      <c r="F46" s="15">
        <f t="shared" si="20"/>
        <v>170010.14</v>
      </c>
      <c r="G46" s="15">
        <f t="shared" si="20"/>
        <v>167510.14</v>
      </c>
      <c r="H46" s="15">
        <f t="shared" si="20"/>
        <v>167510.14</v>
      </c>
      <c r="I46" s="15">
        <f t="shared" si="20"/>
        <v>170010.14</v>
      </c>
      <c r="J46" s="15">
        <f t="shared" si="20"/>
        <v>167510.14</v>
      </c>
      <c r="K46" s="15">
        <f t="shared" si="20"/>
        <v>167510.14</v>
      </c>
      <c r="L46" s="15">
        <f t="shared" si="20"/>
        <v>170010.14</v>
      </c>
      <c r="M46" s="15">
        <f t="shared" si="20"/>
        <v>167510.14</v>
      </c>
      <c r="N46" s="15">
        <f t="shared" si="20"/>
        <v>167510.14</v>
      </c>
      <c r="O46" s="15">
        <f t="shared" si="20"/>
        <v>170010.45999999996</v>
      </c>
      <c r="P46" s="42">
        <f t="shared" si="2"/>
        <v>0</v>
      </c>
    </row>
    <row r="47" spans="1:16" ht="12.75">
      <c r="A47" s="50" t="s">
        <v>97</v>
      </c>
      <c r="B47" s="16">
        <v>1448170</v>
      </c>
      <c r="C47" s="14">
        <f aca="true" t="shared" si="21" ref="C47:C59">SUM(D47:O47)</f>
        <v>1448170</v>
      </c>
      <c r="D47" s="16">
        <v>120680.83</v>
      </c>
      <c r="E47" s="16">
        <v>120680.83</v>
      </c>
      <c r="F47" s="16">
        <v>120680.83</v>
      </c>
      <c r="G47" s="16">
        <v>120680.83</v>
      </c>
      <c r="H47" s="16">
        <v>120680.83</v>
      </c>
      <c r="I47" s="16">
        <v>120680.83</v>
      </c>
      <c r="J47" s="16">
        <v>120680.83</v>
      </c>
      <c r="K47" s="16">
        <v>120680.83</v>
      </c>
      <c r="L47" s="16">
        <v>120680.83</v>
      </c>
      <c r="M47" s="16">
        <v>120680.83</v>
      </c>
      <c r="N47" s="16">
        <v>120680.83</v>
      </c>
      <c r="O47" s="16">
        <v>120680.87</v>
      </c>
      <c r="P47" s="41">
        <f t="shared" si="2"/>
        <v>0</v>
      </c>
    </row>
    <row r="48" spans="1:16" ht="12.75">
      <c r="A48" s="50" t="s">
        <v>98</v>
      </c>
      <c r="B48" s="16">
        <v>437352</v>
      </c>
      <c r="C48" s="14">
        <f t="shared" si="21"/>
        <v>437352</v>
      </c>
      <c r="D48" s="16">
        <v>36446</v>
      </c>
      <c r="E48" s="16">
        <v>36446</v>
      </c>
      <c r="F48" s="16">
        <v>36446</v>
      </c>
      <c r="G48" s="16">
        <v>36446</v>
      </c>
      <c r="H48" s="16">
        <v>36446</v>
      </c>
      <c r="I48" s="16">
        <v>36446</v>
      </c>
      <c r="J48" s="16">
        <v>36446</v>
      </c>
      <c r="K48" s="16">
        <v>36446</v>
      </c>
      <c r="L48" s="16">
        <v>36446</v>
      </c>
      <c r="M48" s="16">
        <v>36446</v>
      </c>
      <c r="N48" s="16">
        <v>36446</v>
      </c>
      <c r="O48" s="16">
        <v>36446</v>
      </c>
      <c r="P48" s="41">
        <f t="shared" si="2"/>
        <v>0</v>
      </c>
    </row>
    <row r="49" spans="1:16" ht="12.75">
      <c r="A49" s="50" t="s">
        <v>99</v>
      </c>
      <c r="B49" s="16">
        <v>58100</v>
      </c>
      <c r="C49" s="14">
        <f t="shared" si="21"/>
        <v>58100.00000000001</v>
      </c>
      <c r="D49" s="16">
        <v>4841.66</v>
      </c>
      <c r="E49" s="16">
        <v>4841.66</v>
      </c>
      <c r="F49" s="16">
        <v>4841.66</v>
      </c>
      <c r="G49" s="16">
        <v>4841.66</v>
      </c>
      <c r="H49" s="16">
        <v>4841.66</v>
      </c>
      <c r="I49" s="16">
        <v>4841.66</v>
      </c>
      <c r="J49" s="16">
        <v>4841.66</v>
      </c>
      <c r="K49" s="16">
        <v>4841.66</v>
      </c>
      <c r="L49" s="16">
        <v>4841.66</v>
      </c>
      <c r="M49" s="16">
        <v>4841.66</v>
      </c>
      <c r="N49" s="16">
        <v>4841.66</v>
      </c>
      <c r="O49" s="16">
        <v>4841.74</v>
      </c>
      <c r="P49" s="41">
        <f t="shared" si="2"/>
        <v>0</v>
      </c>
    </row>
    <row r="50" spans="1:16" ht="12.75">
      <c r="A50" s="50" t="s">
        <v>100</v>
      </c>
      <c r="B50" s="16">
        <v>50900</v>
      </c>
      <c r="C50" s="14">
        <f t="shared" si="21"/>
        <v>50900.00000000001</v>
      </c>
      <c r="D50" s="16">
        <v>4241.66</v>
      </c>
      <c r="E50" s="16">
        <v>4241.66</v>
      </c>
      <c r="F50" s="16">
        <v>4241.66</v>
      </c>
      <c r="G50" s="16">
        <v>4241.66</v>
      </c>
      <c r="H50" s="16">
        <v>4241.66</v>
      </c>
      <c r="I50" s="16">
        <v>4241.66</v>
      </c>
      <c r="J50" s="16">
        <v>4241.66</v>
      </c>
      <c r="K50" s="16">
        <v>4241.66</v>
      </c>
      <c r="L50" s="16">
        <v>4241.66</v>
      </c>
      <c r="M50" s="16">
        <v>4241.66</v>
      </c>
      <c r="N50" s="16">
        <v>4241.66</v>
      </c>
      <c r="O50" s="16">
        <v>4241.74</v>
      </c>
      <c r="P50" s="41">
        <f t="shared" si="2"/>
        <v>0</v>
      </c>
    </row>
    <row r="51" spans="1:16" ht="12.75">
      <c r="A51" s="50" t="s">
        <v>101</v>
      </c>
      <c r="B51" s="16">
        <v>8600</v>
      </c>
      <c r="C51" s="14">
        <f t="shared" si="21"/>
        <v>8600</v>
      </c>
      <c r="D51" s="16">
        <v>716.66</v>
      </c>
      <c r="E51" s="16">
        <v>716.66</v>
      </c>
      <c r="F51" s="16">
        <v>716.66</v>
      </c>
      <c r="G51" s="16">
        <v>716.66</v>
      </c>
      <c r="H51" s="16">
        <v>716.66</v>
      </c>
      <c r="I51" s="16">
        <v>716.66</v>
      </c>
      <c r="J51" s="16">
        <v>716.66</v>
      </c>
      <c r="K51" s="16">
        <v>716.66</v>
      </c>
      <c r="L51" s="16">
        <v>716.66</v>
      </c>
      <c r="M51" s="16">
        <v>716.66</v>
      </c>
      <c r="N51" s="16">
        <v>716.66</v>
      </c>
      <c r="O51" s="16">
        <v>716.74</v>
      </c>
      <c r="P51" s="41">
        <f t="shared" si="2"/>
        <v>0</v>
      </c>
    </row>
    <row r="52" spans="1:16" ht="12.75">
      <c r="A52" s="50" t="s">
        <v>102</v>
      </c>
      <c r="B52" s="16">
        <v>7000</v>
      </c>
      <c r="C52" s="14">
        <f t="shared" si="21"/>
        <v>7000</v>
      </c>
      <c r="D52" s="16">
        <v>583.33</v>
      </c>
      <c r="E52" s="16">
        <v>583.33</v>
      </c>
      <c r="F52" s="16">
        <v>583.33</v>
      </c>
      <c r="G52" s="16">
        <v>583.33</v>
      </c>
      <c r="H52" s="16">
        <v>583.33</v>
      </c>
      <c r="I52" s="16">
        <v>583.33</v>
      </c>
      <c r="J52" s="16">
        <v>583.33</v>
      </c>
      <c r="K52" s="16">
        <v>583.33</v>
      </c>
      <c r="L52" s="16">
        <v>583.33</v>
      </c>
      <c r="M52" s="16">
        <v>583.33</v>
      </c>
      <c r="N52" s="16">
        <v>583.33</v>
      </c>
      <c r="O52" s="16">
        <v>583.37</v>
      </c>
      <c r="P52" s="41">
        <f t="shared" si="2"/>
        <v>0</v>
      </c>
    </row>
    <row r="53" spans="1:16" ht="12.75">
      <c r="A53" s="50" t="s">
        <v>145</v>
      </c>
      <c r="B53" s="16">
        <v>0</v>
      </c>
      <c r="C53" s="14">
        <f t="shared" si="21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1">
        <f t="shared" si="2"/>
        <v>0</v>
      </c>
    </row>
    <row r="54" spans="1:16" ht="12.75">
      <c r="A54" s="50" t="s">
        <v>143</v>
      </c>
      <c r="B54" s="16">
        <v>1500</v>
      </c>
      <c r="C54" s="14">
        <f t="shared" si="21"/>
        <v>1500</v>
      </c>
      <c r="D54" s="16">
        <v>0</v>
      </c>
      <c r="E54" s="16">
        <v>0</v>
      </c>
      <c r="F54" s="16">
        <v>375</v>
      </c>
      <c r="G54" s="16">
        <v>0</v>
      </c>
      <c r="H54" s="16">
        <v>0</v>
      </c>
      <c r="I54" s="16">
        <v>375</v>
      </c>
      <c r="J54" s="16">
        <v>0</v>
      </c>
      <c r="K54" s="16">
        <v>0</v>
      </c>
      <c r="L54" s="16">
        <v>375</v>
      </c>
      <c r="M54" s="16">
        <v>0</v>
      </c>
      <c r="N54" s="16">
        <v>0</v>
      </c>
      <c r="O54" s="16">
        <v>375</v>
      </c>
      <c r="P54" s="41">
        <f t="shared" si="2"/>
        <v>0</v>
      </c>
    </row>
    <row r="55" spans="1:16" ht="12.75">
      <c r="A55" s="50" t="s">
        <v>144</v>
      </c>
      <c r="B55" s="16">
        <v>3500</v>
      </c>
      <c r="C55" s="14">
        <f t="shared" si="21"/>
        <v>3500</v>
      </c>
      <c r="D55" s="16">
        <v>0</v>
      </c>
      <c r="E55" s="16">
        <v>0</v>
      </c>
      <c r="F55" s="16">
        <v>875</v>
      </c>
      <c r="G55" s="16">
        <v>0</v>
      </c>
      <c r="H55" s="16">
        <v>0</v>
      </c>
      <c r="I55" s="16">
        <v>875</v>
      </c>
      <c r="J55" s="16">
        <v>0</v>
      </c>
      <c r="K55" s="16">
        <v>0</v>
      </c>
      <c r="L55" s="16">
        <v>875</v>
      </c>
      <c r="M55" s="16">
        <v>0</v>
      </c>
      <c r="N55" s="16">
        <v>0</v>
      </c>
      <c r="O55" s="16">
        <v>875</v>
      </c>
      <c r="P55" s="41">
        <f t="shared" si="2"/>
        <v>0</v>
      </c>
    </row>
    <row r="56" spans="1:16" ht="12.75">
      <c r="A56" s="50" t="s">
        <v>142</v>
      </c>
      <c r="B56" s="16">
        <v>5000</v>
      </c>
      <c r="C56" s="14">
        <f t="shared" si="21"/>
        <v>5000</v>
      </c>
      <c r="D56" s="16">
        <v>0</v>
      </c>
      <c r="E56" s="16">
        <v>0</v>
      </c>
      <c r="F56" s="16">
        <v>1250</v>
      </c>
      <c r="G56" s="16">
        <v>0</v>
      </c>
      <c r="H56" s="16">
        <v>0</v>
      </c>
      <c r="I56" s="16">
        <v>1250</v>
      </c>
      <c r="J56" s="16">
        <v>0</v>
      </c>
      <c r="K56" s="16">
        <v>0</v>
      </c>
      <c r="L56" s="16">
        <v>1250</v>
      </c>
      <c r="M56" s="16">
        <v>0</v>
      </c>
      <c r="N56" s="16">
        <v>0</v>
      </c>
      <c r="O56" s="16">
        <v>1250</v>
      </c>
      <c r="P56" s="41">
        <f t="shared" si="2"/>
        <v>0</v>
      </c>
    </row>
    <row r="57" spans="1:16" ht="12.75" hidden="1">
      <c r="A57" s="50" t="s">
        <v>99</v>
      </c>
      <c r="B57" s="16"/>
      <c r="C57" s="14">
        <f t="shared" si="21"/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41">
        <f t="shared" si="2"/>
        <v>0</v>
      </c>
    </row>
    <row r="58" spans="1:16" ht="12.75" hidden="1">
      <c r="A58" s="50" t="s">
        <v>99</v>
      </c>
      <c r="B58" s="16"/>
      <c r="C58" s="14">
        <f t="shared" si="21"/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41">
        <f t="shared" si="2"/>
        <v>0</v>
      </c>
    </row>
    <row r="59" spans="1:16" ht="12.75" hidden="1">
      <c r="A59" s="5" t="s">
        <v>91</v>
      </c>
      <c r="B59" s="16"/>
      <c r="C59" s="14">
        <f t="shared" si="21"/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41">
        <f t="shared" si="2"/>
        <v>0</v>
      </c>
    </row>
    <row r="60" spans="1:16" ht="12.75" hidden="1">
      <c r="A60" s="5" t="s">
        <v>39</v>
      </c>
      <c r="B60" s="16">
        <v>0</v>
      </c>
      <c r="C60" s="14">
        <f aca="true" t="shared" si="22" ref="C60:C66">SUM(D60:O60)</f>
        <v>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41">
        <f aca="true" t="shared" si="23" ref="P60:P66">B60-C60</f>
        <v>0</v>
      </c>
    </row>
    <row r="61" spans="1:16" ht="12.75" hidden="1">
      <c r="A61" s="5" t="s">
        <v>42</v>
      </c>
      <c r="B61" s="16">
        <v>0</v>
      </c>
      <c r="C61" s="14">
        <f t="shared" si="22"/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41">
        <f t="shared" si="23"/>
        <v>0</v>
      </c>
    </row>
    <row r="62" spans="1:16" ht="12.75" hidden="1">
      <c r="A62" s="5" t="s">
        <v>43</v>
      </c>
      <c r="B62" s="16">
        <v>0</v>
      </c>
      <c r="C62" s="14">
        <f t="shared" si="22"/>
        <v>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41">
        <f t="shared" si="23"/>
        <v>0</v>
      </c>
    </row>
    <row r="63" spans="1:16" ht="12.75" hidden="1">
      <c r="A63" s="5" t="s">
        <v>44</v>
      </c>
      <c r="B63" s="16">
        <v>0</v>
      </c>
      <c r="C63" s="14">
        <f t="shared" si="22"/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41">
        <f t="shared" si="23"/>
        <v>0</v>
      </c>
    </row>
    <row r="64" spans="1:16" ht="12.75" hidden="1">
      <c r="A64" s="5" t="s">
        <v>45</v>
      </c>
      <c r="B64" s="16">
        <v>0</v>
      </c>
      <c r="C64" s="14">
        <f t="shared" si="22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41">
        <f t="shared" si="23"/>
        <v>0</v>
      </c>
    </row>
    <row r="65" spans="1:16" ht="12.75" hidden="1">
      <c r="A65" s="5" t="s">
        <v>46</v>
      </c>
      <c r="B65" s="16">
        <v>0</v>
      </c>
      <c r="C65" s="14">
        <f t="shared" si="22"/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41">
        <f t="shared" si="23"/>
        <v>0</v>
      </c>
    </row>
    <row r="66" spans="1:16" ht="12.75" hidden="1">
      <c r="A66" s="5" t="s">
        <v>47</v>
      </c>
      <c r="B66" s="16">
        <v>0</v>
      </c>
      <c r="C66" s="14">
        <f t="shared" si="22"/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41">
        <f t="shared" si="23"/>
        <v>0</v>
      </c>
    </row>
    <row r="67" spans="1:16" s="21" customFormat="1" ht="76.5" hidden="1">
      <c r="A67" s="2" t="s">
        <v>38</v>
      </c>
      <c r="B67" s="15">
        <f aca="true" t="shared" si="24" ref="B67:P67">B68</f>
        <v>0</v>
      </c>
      <c r="C67" s="15">
        <f t="shared" si="24"/>
        <v>0</v>
      </c>
      <c r="D67" s="15">
        <f t="shared" si="24"/>
        <v>0</v>
      </c>
      <c r="E67" s="15">
        <f t="shared" si="24"/>
        <v>0</v>
      </c>
      <c r="F67" s="15">
        <f t="shared" si="24"/>
        <v>0</v>
      </c>
      <c r="G67" s="15">
        <f t="shared" si="24"/>
        <v>0</v>
      </c>
      <c r="H67" s="15">
        <f t="shared" si="24"/>
        <v>0</v>
      </c>
      <c r="I67" s="15">
        <f t="shared" si="24"/>
        <v>0</v>
      </c>
      <c r="J67" s="15">
        <f t="shared" si="24"/>
        <v>0</v>
      </c>
      <c r="K67" s="15">
        <f t="shared" si="24"/>
        <v>0</v>
      </c>
      <c r="L67" s="15">
        <f t="shared" si="24"/>
        <v>0</v>
      </c>
      <c r="M67" s="15">
        <f t="shared" si="24"/>
        <v>0</v>
      </c>
      <c r="N67" s="15">
        <f t="shared" si="24"/>
        <v>0</v>
      </c>
      <c r="O67" s="15">
        <f t="shared" si="24"/>
        <v>0</v>
      </c>
      <c r="P67" s="38">
        <f t="shared" si="24"/>
        <v>0</v>
      </c>
    </row>
    <row r="68" spans="1:16" ht="12.75" hidden="1">
      <c r="A68" s="1" t="s">
        <v>40</v>
      </c>
      <c r="B68" s="16">
        <v>0</v>
      </c>
      <c r="C68" s="14">
        <f>SUM(D68:O68)</f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41">
        <f t="shared" si="2"/>
        <v>0</v>
      </c>
    </row>
    <row r="69" spans="1:16" s="21" customFormat="1" ht="13.5">
      <c r="A69" s="2" t="s">
        <v>92</v>
      </c>
      <c r="B69" s="15">
        <f aca="true" t="shared" si="25" ref="B69:P69">B70</f>
        <v>50000</v>
      </c>
      <c r="C69" s="15">
        <f t="shared" si="25"/>
        <v>50000.00000000001</v>
      </c>
      <c r="D69" s="15">
        <f t="shared" si="25"/>
        <v>4166.66</v>
      </c>
      <c r="E69" s="15">
        <f t="shared" si="25"/>
        <v>4166.66</v>
      </c>
      <c r="F69" s="15">
        <f t="shared" si="25"/>
        <v>4166.66</v>
      </c>
      <c r="G69" s="15">
        <f t="shared" si="25"/>
        <v>4166.66</v>
      </c>
      <c r="H69" s="15">
        <f t="shared" si="25"/>
        <v>4166.66</v>
      </c>
      <c r="I69" s="15">
        <f t="shared" si="25"/>
        <v>4166.66</v>
      </c>
      <c r="J69" s="15">
        <f t="shared" si="25"/>
        <v>4166.66</v>
      </c>
      <c r="K69" s="15">
        <f t="shared" si="25"/>
        <v>4166.66</v>
      </c>
      <c r="L69" s="15">
        <f t="shared" si="25"/>
        <v>4166.66</v>
      </c>
      <c r="M69" s="15">
        <f t="shared" si="25"/>
        <v>4166.66</v>
      </c>
      <c r="N69" s="15">
        <f t="shared" si="25"/>
        <v>4166.66</v>
      </c>
      <c r="O69" s="15">
        <f t="shared" si="25"/>
        <v>4166.74</v>
      </c>
      <c r="P69" s="38">
        <f t="shared" si="25"/>
        <v>0</v>
      </c>
    </row>
    <row r="70" spans="1:16" ht="12.75">
      <c r="A70" s="51" t="s">
        <v>103</v>
      </c>
      <c r="B70" s="16">
        <v>50000</v>
      </c>
      <c r="C70" s="14">
        <f>SUM(D70:O70)</f>
        <v>50000.00000000001</v>
      </c>
      <c r="D70" s="16">
        <v>4166.66</v>
      </c>
      <c r="E70" s="16">
        <v>4166.66</v>
      </c>
      <c r="F70" s="16">
        <v>4166.66</v>
      </c>
      <c r="G70" s="16">
        <v>4166.66</v>
      </c>
      <c r="H70" s="16">
        <v>4166.66</v>
      </c>
      <c r="I70" s="16">
        <v>4166.66</v>
      </c>
      <c r="J70" s="16">
        <v>4166.66</v>
      </c>
      <c r="K70" s="16">
        <v>4166.66</v>
      </c>
      <c r="L70" s="16">
        <v>4166.66</v>
      </c>
      <c r="M70" s="16">
        <v>4166.66</v>
      </c>
      <c r="N70" s="16">
        <v>4166.66</v>
      </c>
      <c r="O70" s="16">
        <v>4166.74</v>
      </c>
      <c r="P70" s="41">
        <f t="shared" si="2"/>
        <v>0</v>
      </c>
    </row>
    <row r="71" spans="1:16" s="21" customFormat="1" ht="13.5">
      <c r="A71" s="2" t="s">
        <v>28</v>
      </c>
      <c r="B71" s="15">
        <f>B72+B73</f>
        <v>50000</v>
      </c>
      <c r="C71" s="15">
        <f aca="true" t="shared" si="26" ref="C71:P71">C72+C73</f>
        <v>50000.00000000001</v>
      </c>
      <c r="D71" s="15">
        <f t="shared" si="26"/>
        <v>4166.66</v>
      </c>
      <c r="E71" s="15">
        <f t="shared" si="26"/>
        <v>4166.66</v>
      </c>
      <c r="F71" s="15">
        <f t="shared" si="26"/>
        <v>4166.66</v>
      </c>
      <c r="G71" s="15">
        <f t="shared" si="26"/>
        <v>4166.66</v>
      </c>
      <c r="H71" s="15">
        <f t="shared" si="26"/>
        <v>4166.66</v>
      </c>
      <c r="I71" s="15">
        <f t="shared" si="26"/>
        <v>4166.66</v>
      </c>
      <c r="J71" s="15">
        <f t="shared" si="26"/>
        <v>4166.66</v>
      </c>
      <c r="K71" s="15">
        <f t="shared" si="26"/>
        <v>4166.66</v>
      </c>
      <c r="L71" s="15">
        <f t="shared" si="26"/>
        <v>4166.66</v>
      </c>
      <c r="M71" s="15">
        <f t="shared" si="26"/>
        <v>4166.66</v>
      </c>
      <c r="N71" s="15">
        <f t="shared" si="26"/>
        <v>4166.66</v>
      </c>
      <c r="O71" s="15">
        <f t="shared" si="26"/>
        <v>4166.74</v>
      </c>
      <c r="P71" s="38">
        <f t="shared" si="26"/>
        <v>0</v>
      </c>
    </row>
    <row r="72" spans="1:16" ht="12.75">
      <c r="A72" s="51" t="s">
        <v>104</v>
      </c>
      <c r="B72" s="16">
        <v>50000</v>
      </c>
      <c r="C72" s="14">
        <f>SUM(D72:O72)</f>
        <v>50000.00000000001</v>
      </c>
      <c r="D72" s="16">
        <v>4166.66</v>
      </c>
      <c r="E72" s="16">
        <v>4166.66</v>
      </c>
      <c r="F72" s="16">
        <v>4166.66</v>
      </c>
      <c r="G72" s="16">
        <v>4166.66</v>
      </c>
      <c r="H72" s="16">
        <v>4166.66</v>
      </c>
      <c r="I72" s="16">
        <v>4166.66</v>
      </c>
      <c r="J72" s="16">
        <v>4166.66</v>
      </c>
      <c r="K72" s="16">
        <v>4166.66</v>
      </c>
      <c r="L72" s="16">
        <v>4166.66</v>
      </c>
      <c r="M72" s="16">
        <v>4166.66</v>
      </c>
      <c r="N72" s="16">
        <v>4166.66</v>
      </c>
      <c r="O72" s="16">
        <v>4166.74</v>
      </c>
      <c r="P72" s="41">
        <f t="shared" si="2"/>
        <v>0</v>
      </c>
    </row>
    <row r="73" spans="1:16" ht="12.75" hidden="1">
      <c r="A73" s="1" t="s">
        <v>41</v>
      </c>
      <c r="B73" s="16"/>
      <c r="C73" s="14">
        <f>SUM(D73:O73)</f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41">
        <f t="shared" si="2"/>
        <v>0</v>
      </c>
    </row>
    <row r="74" spans="1:16" s="21" customFormat="1" ht="25.5">
      <c r="A74" s="2" t="s">
        <v>29</v>
      </c>
      <c r="B74" s="15">
        <f aca="true" t="shared" si="27" ref="B74:P74">SUM(B75:B76)</f>
        <v>60600</v>
      </c>
      <c r="C74" s="15">
        <f t="shared" si="27"/>
        <v>60600</v>
      </c>
      <c r="D74" s="15">
        <f t="shared" si="27"/>
        <v>5049.6</v>
      </c>
      <c r="E74" s="15">
        <f t="shared" si="27"/>
        <v>5050</v>
      </c>
      <c r="F74" s="15">
        <f t="shared" si="27"/>
        <v>5050</v>
      </c>
      <c r="G74" s="15">
        <f t="shared" si="27"/>
        <v>0</v>
      </c>
      <c r="H74" s="15">
        <f t="shared" si="27"/>
        <v>10100</v>
      </c>
      <c r="I74" s="15">
        <f t="shared" si="27"/>
        <v>5050</v>
      </c>
      <c r="J74" s="15">
        <f t="shared" si="27"/>
        <v>5050</v>
      </c>
      <c r="K74" s="15">
        <f t="shared" si="27"/>
        <v>5050</v>
      </c>
      <c r="L74" s="15">
        <f t="shared" si="27"/>
        <v>5050</v>
      </c>
      <c r="M74" s="15">
        <f t="shared" si="27"/>
        <v>5050</v>
      </c>
      <c r="N74" s="15">
        <f t="shared" si="27"/>
        <v>5050</v>
      </c>
      <c r="O74" s="15">
        <f t="shared" si="27"/>
        <v>5050.4</v>
      </c>
      <c r="P74" s="38">
        <f t="shared" si="27"/>
        <v>0</v>
      </c>
    </row>
    <row r="75" spans="1:16" ht="12.75">
      <c r="A75" s="50" t="s">
        <v>105</v>
      </c>
      <c r="B75" s="16">
        <v>46545</v>
      </c>
      <c r="C75" s="14">
        <f>SUM(D75:O75)</f>
        <v>46545</v>
      </c>
      <c r="D75" s="16">
        <v>3878.35</v>
      </c>
      <c r="E75" s="16">
        <v>3878.75</v>
      </c>
      <c r="F75" s="16">
        <v>3878.75</v>
      </c>
      <c r="G75" s="16">
        <v>0</v>
      </c>
      <c r="H75" s="16">
        <v>7757.5</v>
      </c>
      <c r="I75" s="16">
        <v>3878.75</v>
      </c>
      <c r="J75" s="16">
        <v>3878.75</v>
      </c>
      <c r="K75" s="16">
        <v>3878.75</v>
      </c>
      <c r="L75" s="16">
        <v>3878.75</v>
      </c>
      <c r="M75" s="16">
        <v>3878.75</v>
      </c>
      <c r="N75" s="16">
        <v>3878.75</v>
      </c>
      <c r="O75" s="16">
        <v>3879.15</v>
      </c>
      <c r="P75" s="41">
        <f aca="true" t="shared" si="28" ref="P75:P130">B75-C75</f>
        <v>0</v>
      </c>
    </row>
    <row r="76" spans="1:16" ht="12.75">
      <c r="A76" s="50" t="s">
        <v>106</v>
      </c>
      <c r="B76" s="16">
        <v>14055</v>
      </c>
      <c r="C76" s="14">
        <f>SUM(D76:O76)</f>
        <v>14055</v>
      </c>
      <c r="D76" s="16">
        <v>1171.25</v>
      </c>
      <c r="E76" s="16">
        <v>1171.25</v>
      </c>
      <c r="F76" s="16">
        <v>1171.25</v>
      </c>
      <c r="G76" s="16">
        <v>0</v>
      </c>
      <c r="H76" s="16">
        <v>2342.5</v>
      </c>
      <c r="I76" s="16">
        <v>1171.25</v>
      </c>
      <c r="J76" s="16">
        <v>1171.25</v>
      </c>
      <c r="K76" s="16">
        <v>1171.25</v>
      </c>
      <c r="L76" s="16">
        <v>1171.25</v>
      </c>
      <c r="M76" s="16">
        <v>1171.25</v>
      </c>
      <c r="N76" s="16">
        <v>1171.25</v>
      </c>
      <c r="O76" s="16">
        <v>1171.25</v>
      </c>
      <c r="P76" s="41">
        <f t="shared" si="28"/>
        <v>0</v>
      </c>
    </row>
    <row r="77" spans="1:16" s="21" customFormat="1" ht="25.5">
      <c r="A77" s="2" t="s">
        <v>37</v>
      </c>
      <c r="B77" s="15">
        <f>B78</f>
        <v>20000</v>
      </c>
      <c r="C77" s="15">
        <f>C78</f>
        <v>20000</v>
      </c>
      <c r="D77" s="15">
        <f aca="true" t="shared" si="29" ref="D77:P77">D78</f>
        <v>0</v>
      </c>
      <c r="E77" s="15">
        <f t="shared" si="29"/>
        <v>0</v>
      </c>
      <c r="F77" s="15">
        <f t="shared" si="29"/>
        <v>5000</v>
      </c>
      <c r="G77" s="15">
        <f t="shared" si="29"/>
        <v>0</v>
      </c>
      <c r="H77" s="15">
        <f t="shared" si="29"/>
        <v>0</v>
      </c>
      <c r="I77" s="15">
        <f t="shared" si="29"/>
        <v>5000</v>
      </c>
      <c r="J77" s="15">
        <f t="shared" si="29"/>
        <v>0</v>
      </c>
      <c r="K77" s="15">
        <f t="shared" si="29"/>
        <v>0</v>
      </c>
      <c r="L77" s="15">
        <f t="shared" si="29"/>
        <v>5000</v>
      </c>
      <c r="M77" s="15">
        <f t="shared" si="29"/>
        <v>0</v>
      </c>
      <c r="N77" s="15">
        <f t="shared" si="29"/>
        <v>0</v>
      </c>
      <c r="O77" s="15">
        <f t="shared" si="29"/>
        <v>5000</v>
      </c>
      <c r="P77" s="38">
        <f t="shared" si="29"/>
        <v>0</v>
      </c>
    </row>
    <row r="78" spans="1:16" ht="12.75">
      <c r="A78" s="50" t="s">
        <v>107</v>
      </c>
      <c r="B78" s="16">
        <v>20000</v>
      </c>
      <c r="C78" s="14">
        <f>SUM(D78:O78)</f>
        <v>20000</v>
      </c>
      <c r="D78" s="16"/>
      <c r="E78" s="16"/>
      <c r="F78" s="16">
        <v>5000</v>
      </c>
      <c r="G78" s="16"/>
      <c r="H78" s="16"/>
      <c r="I78" s="16">
        <v>5000</v>
      </c>
      <c r="J78" s="16"/>
      <c r="K78" s="16"/>
      <c r="L78" s="16">
        <v>5000</v>
      </c>
      <c r="M78" s="16"/>
      <c r="N78" s="16"/>
      <c r="O78" s="16">
        <v>5000</v>
      </c>
      <c r="P78" s="41">
        <f t="shared" si="28"/>
        <v>0</v>
      </c>
    </row>
    <row r="79" spans="1:16" s="21" customFormat="1" ht="13.5">
      <c r="A79" s="2" t="s">
        <v>108</v>
      </c>
      <c r="B79" s="15">
        <f>B80</f>
        <v>2079700</v>
      </c>
      <c r="C79" s="15">
        <f>C80</f>
        <v>2079700</v>
      </c>
      <c r="D79" s="15">
        <f>D80</f>
        <v>173308.33</v>
      </c>
      <c r="E79" s="15">
        <f aca="true" t="shared" si="30" ref="E79:O79">E80</f>
        <v>173308.33</v>
      </c>
      <c r="F79" s="15">
        <f t="shared" si="30"/>
        <v>173308.33</v>
      </c>
      <c r="G79" s="15">
        <f t="shared" si="30"/>
        <v>173308.33</v>
      </c>
      <c r="H79" s="15">
        <f t="shared" si="30"/>
        <v>173308.33</v>
      </c>
      <c r="I79" s="15">
        <f t="shared" si="30"/>
        <v>173308.33</v>
      </c>
      <c r="J79" s="15">
        <f t="shared" si="30"/>
        <v>173308.33</v>
      </c>
      <c r="K79" s="15">
        <f t="shared" si="30"/>
        <v>173308.33</v>
      </c>
      <c r="L79" s="15">
        <f t="shared" si="30"/>
        <v>173308.33</v>
      </c>
      <c r="M79" s="15">
        <f t="shared" si="30"/>
        <v>173308.33</v>
      </c>
      <c r="N79" s="15">
        <f t="shared" si="30"/>
        <v>173308.33</v>
      </c>
      <c r="O79" s="15">
        <f t="shared" si="30"/>
        <v>173308.37</v>
      </c>
      <c r="P79" s="38">
        <f>P80+P82+P92</f>
        <v>0</v>
      </c>
    </row>
    <row r="80" spans="1:16" ht="12.75">
      <c r="A80" s="28" t="s">
        <v>109</v>
      </c>
      <c r="B80" s="14">
        <f aca="true" t="shared" si="31" ref="B80:P80">SUM(B81:B81)</f>
        <v>2079700</v>
      </c>
      <c r="C80" s="14">
        <f t="shared" si="31"/>
        <v>2079700</v>
      </c>
      <c r="D80" s="14">
        <f t="shared" si="31"/>
        <v>173308.33</v>
      </c>
      <c r="E80" s="14">
        <f t="shared" si="31"/>
        <v>173308.33</v>
      </c>
      <c r="F80" s="14">
        <f t="shared" si="31"/>
        <v>173308.33</v>
      </c>
      <c r="G80" s="14">
        <f t="shared" si="31"/>
        <v>173308.33</v>
      </c>
      <c r="H80" s="14">
        <f t="shared" si="31"/>
        <v>173308.33</v>
      </c>
      <c r="I80" s="14">
        <f t="shared" si="31"/>
        <v>173308.33</v>
      </c>
      <c r="J80" s="14">
        <f t="shared" si="31"/>
        <v>173308.33</v>
      </c>
      <c r="K80" s="14">
        <f t="shared" si="31"/>
        <v>173308.33</v>
      </c>
      <c r="L80" s="14">
        <f t="shared" si="31"/>
        <v>173308.33</v>
      </c>
      <c r="M80" s="14">
        <f t="shared" si="31"/>
        <v>173308.33</v>
      </c>
      <c r="N80" s="14">
        <f t="shared" si="31"/>
        <v>173308.33</v>
      </c>
      <c r="O80" s="14">
        <f t="shared" si="31"/>
        <v>173308.37</v>
      </c>
      <c r="P80" s="36">
        <f t="shared" si="31"/>
        <v>0</v>
      </c>
    </row>
    <row r="81" spans="1:16" ht="12.75">
      <c r="A81" s="51" t="s">
        <v>110</v>
      </c>
      <c r="B81" s="16">
        <v>2079700</v>
      </c>
      <c r="C81" s="14">
        <f>SUM(D81:O81)</f>
        <v>2079700</v>
      </c>
      <c r="D81" s="16">
        <v>173308.33</v>
      </c>
      <c r="E81" s="16">
        <v>173308.33</v>
      </c>
      <c r="F81" s="16">
        <v>173308.33</v>
      </c>
      <c r="G81" s="16">
        <v>173308.33</v>
      </c>
      <c r="H81" s="16">
        <v>173308.33</v>
      </c>
      <c r="I81" s="16">
        <v>173308.33</v>
      </c>
      <c r="J81" s="16">
        <v>173308.33</v>
      </c>
      <c r="K81" s="16">
        <v>173308.33</v>
      </c>
      <c r="L81" s="16">
        <v>173308.33</v>
      </c>
      <c r="M81" s="16">
        <v>173308.33</v>
      </c>
      <c r="N81" s="16">
        <v>173308.33</v>
      </c>
      <c r="O81" s="16">
        <v>173308.37</v>
      </c>
      <c r="P81" s="41">
        <f t="shared" si="28"/>
        <v>0</v>
      </c>
    </row>
    <row r="82" spans="1:16" ht="12.75">
      <c r="A82" s="28" t="s">
        <v>30</v>
      </c>
      <c r="B82" s="14">
        <f>SUM(B83:B91)</f>
        <v>1588087.4700000002</v>
      </c>
      <c r="C82" s="14">
        <f>SUM(C83:C91)</f>
        <v>1588087.4700000002</v>
      </c>
      <c r="D82" s="14">
        <f>SUM(D83:D91)</f>
        <v>132340.61</v>
      </c>
      <c r="E82" s="14">
        <f aca="true" t="shared" si="32" ref="E82:O82">SUM(E83:E91)</f>
        <v>132340.61</v>
      </c>
      <c r="F82" s="14">
        <f t="shared" si="32"/>
        <v>132340.61</v>
      </c>
      <c r="G82" s="14">
        <f t="shared" si="32"/>
        <v>132340.61</v>
      </c>
      <c r="H82" s="14">
        <f t="shared" si="32"/>
        <v>132340.61</v>
      </c>
      <c r="I82" s="14">
        <f t="shared" si="32"/>
        <v>132340.61</v>
      </c>
      <c r="J82" s="14">
        <f t="shared" si="32"/>
        <v>132340.61</v>
      </c>
      <c r="K82" s="14">
        <f t="shared" si="32"/>
        <v>132340.61</v>
      </c>
      <c r="L82" s="14">
        <f t="shared" si="32"/>
        <v>132340.61</v>
      </c>
      <c r="M82" s="14">
        <f t="shared" si="32"/>
        <v>132340.61</v>
      </c>
      <c r="N82" s="14">
        <f t="shared" si="32"/>
        <v>132340.61</v>
      </c>
      <c r="O82" s="14">
        <f t="shared" si="32"/>
        <v>132340.76</v>
      </c>
      <c r="P82" s="36">
        <f>SUM(P83:P90)</f>
        <v>0</v>
      </c>
    </row>
    <row r="83" spans="1:16" ht="12.75" hidden="1">
      <c r="A83" s="50" t="s">
        <v>111</v>
      </c>
      <c r="B83" s="16">
        <v>0</v>
      </c>
      <c r="C83" s="14">
        <f>SUM(D83:O83)</f>
        <v>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41">
        <f>B83-C83</f>
        <v>0</v>
      </c>
    </row>
    <row r="84" spans="1:16" ht="12.75">
      <c r="A84" s="50" t="s">
        <v>112</v>
      </c>
      <c r="B84" s="16">
        <v>449284.07</v>
      </c>
      <c r="C84" s="14">
        <f aca="true" t="shared" si="33" ref="C84:C91">SUM(D84:O84)</f>
        <v>449284.0700000001</v>
      </c>
      <c r="D84" s="16">
        <v>37440.33</v>
      </c>
      <c r="E84" s="16">
        <v>37440.33</v>
      </c>
      <c r="F84" s="16">
        <v>37440.33</v>
      </c>
      <c r="G84" s="16">
        <v>37440.33</v>
      </c>
      <c r="H84" s="16">
        <v>37440.33</v>
      </c>
      <c r="I84" s="16">
        <v>37440.33</v>
      </c>
      <c r="J84" s="16">
        <v>37440.33</v>
      </c>
      <c r="K84" s="16">
        <v>37440.33</v>
      </c>
      <c r="L84" s="16">
        <v>37440.33</v>
      </c>
      <c r="M84" s="16">
        <v>37440.33</v>
      </c>
      <c r="N84" s="16">
        <v>37440.33</v>
      </c>
      <c r="O84" s="16">
        <v>37440.44</v>
      </c>
      <c r="P84" s="41">
        <f t="shared" si="28"/>
        <v>0</v>
      </c>
    </row>
    <row r="85" spans="1:16" ht="12.75">
      <c r="A85" s="50" t="s">
        <v>151</v>
      </c>
      <c r="B85" s="16">
        <v>100000</v>
      </c>
      <c r="C85" s="14">
        <f t="shared" si="33"/>
        <v>100000</v>
      </c>
      <c r="D85" s="16">
        <v>8333.33</v>
      </c>
      <c r="E85" s="16">
        <v>8333.33</v>
      </c>
      <c r="F85" s="16">
        <v>8333.33</v>
      </c>
      <c r="G85" s="16">
        <v>8333.33</v>
      </c>
      <c r="H85" s="16">
        <v>8333.33</v>
      </c>
      <c r="I85" s="16">
        <v>8333.33</v>
      </c>
      <c r="J85" s="16">
        <v>8333.33</v>
      </c>
      <c r="K85" s="16">
        <v>8333.33</v>
      </c>
      <c r="L85" s="16">
        <v>8333.33</v>
      </c>
      <c r="M85" s="16">
        <v>8333.33</v>
      </c>
      <c r="N85" s="16">
        <v>8333.33</v>
      </c>
      <c r="O85" s="16">
        <v>8333.37</v>
      </c>
      <c r="P85" s="41">
        <f t="shared" si="28"/>
        <v>0</v>
      </c>
    </row>
    <row r="86" spans="1:16" ht="12.75">
      <c r="A86" s="50" t="s">
        <v>113</v>
      </c>
      <c r="B86" s="16">
        <v>300000</v>
      </c>
      <c r="C86" s="14">
        <f t="shared" si="33"/>
        <v>300000</v>
      </c>
      <c r="D86" s="16">
        <v>25000</v>
      </c>
      <c r="E86" s="16">
        <v>25000</v>
      </c>
      <c r="F86" s="16">
        <v>25000</v>
      </c>
      <c r="G86" s="16">
        <v>25000</v>
      </c>
      <c r="H86" s="16">
        <v>25000</v>
      </c>
      <c r="I86" s="16">
        <v>25000</v>
      </c>
      <c r="J86" s="16">
        <v>25000</v>
      </c>
      <c r="K86" s="16">
        <v>25000</v>
      </c>
      <c r="L86" s="16">
        <v>25000</v>
      </c>
      <c r="M86" s="16">
        <v>25000</v>
      </c>
      <c r="N86" s="16">
        <v>25000</v>
      </c>
      <c r="O86" s="16">
        <v>25000</v>
      </c>
      <c r="P86" s="41">
        <f t="shared" si="28"/>
        <v>0</v>
      </c>
    </row>
    <row r="87" spans="1:16" ht="12.75">
      <c r="A87" s="50" t="s">
        <v>114</v>
      </c>
      <c r="B87" s="16">
        <v>458483.4</v>
      </c>
      <c r="C87" s="14">
        <f t="shared" si="33"/>
        <v>458483.4000000001</v>
      </c>
      <c r="D87" s="16">
        <v>38206.95</v>
      </c>
      <c r="E87" s="16">
        <v>38206.95</v>
      </c>
      <c r="F87" s="16">
        <v>38206.95</v>
      </c>
      <c r="G87" s="16">
        <v>38206.95</v>
      </c>
      <c r="H87" s="16">
        <v>38206.95</v>
      </c>
      <c r="I87" s="16">
        <v>38206.95</v>
      </c>
      <c r="J87" s="16">
        <v>38206.95</v>
      </c>
      <c r="K87" s="16">
        <v>38206.95</v>
      </c>
      <c r="L87" s="16">
        <v>38206.95</v>
      </c>
      <c r="M87" s="16">
        <v>38206.95</v>
      </c>
      <c r="N87" s="16">
        <v>38206.95</v>
      </c>
      <c r="O87" s="16">
        <v>38206.95</v>
      </c>
      <c r="P87" s="41">
        <f t="shared" si="28"/>
        <v>0</v>
      </c>
    </row>
    <row r="88" spans="1:16" ht="12.75" hidden="1">
      <c r="A88" s="50" t="s">
        <v>48</v>
      </c>
      <c r="B88" s="16"/>
      <c r="C88" s="14">
        <f t="shared" si="33"/>
        <v>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41">
        <f t="shared" si="28"/>
        <v>0</v>
      </c>
    </row>
    <row r="89" spans="1:16" ht="12.75" hidden="1">
      <c r="A89" s="50" t="s">
        <v>49</v>
      </c>
      <c r="B89" s="16"/>
      <c r="C89" s="14">
        <f t="shared" si="33"/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41">
        <f t="shared" si="28"/>
        <v>0</v>
      </c>
    </row>
    <row r="90" spans="1:16" ht="12.75" hidden="1">
      <c r="A90" s="50" t="s">
        <v>50</v>
      </c>
      <c r="B90" s="16"/>
      <c r="C90" s="14">
        <f t="shared" si="33"/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41">
        <f t="shared" si="28"/>
        <v>0</v>
      </c>
    </row>
    <row r="91" spans="1:16" ht="12.75">
      <c r="A91" s="50" t="s">
        <v>150</v>
      </c>
      <c r="B91" s="16">
        <v>280320</v>
      </c>
      <c r="C91" s="14">
        <f t="shared" si="33"/>
        <v>280320</v>
      </c>
      <c r="D91" s="16">
        <v>23360</v>
      </c>
      <c r="E91" s="16">
        <v>23360</v>
      </c>
      <c r="F91" s="16">
        <v>23360</v>
      </c>
      <c r="G91" s="16">
        <v>23360</v>
      </c>
      <c r="H91" s="16">
        <v>23360</v>
      </c>
      <c r="I91" s="16">
        <v>23360</v>
      </c>
      <c r="J91" s="16">
        <v>23360</v>
      </c>
      <c r="K91" s="16">
        <v>23360</v>
      </c>
      <c r="L91" s="16">
        <v>23360</v>
      </c>
      <c r="M91" s="16">
        <v>23360</v>
      </c>
      <c r="N91" s="16">
        <v>23360</v>
      </c>
      <c r="O91" s="16">
        <v>23360</v>
      </c>
      <c r="P91" s="41">
        <f t="shared" si="28"/>
        <v>0</v>
      </c>
    </row>
    <row r="92" spans="1:16" ht="12.75">
      <c r="A92" s="28" t="s">
        <v>31</v>
      </c>
      <c r="B92" s="14">
        <f>SUM(B93:B102)</f>
        <v>1826286</v>
      </c>
      <c r="C92" s="14">
        <f aca="true" t="shared" si="34" ref="C92:P92">SUM(C93:C102)</f>
        <v>1826286.0000000005</v>
      </c>
      <c r="D92" s="14">
        <f t="shared" si="34"/>
        <v>152190.48</v>
      </c>
      <c r="E92" s="14">
        <f t="shared" si="34"/>
        <v>152189.82</v>
      </c>
      <c r="F92" s="14">
        <f t="shared" si="34"/>
        <v>152190.48</v>
      </c>
      <c r="G92" s="14">
        <f t="shared" si="34"/>
        <v>152190.48</v>
      </c>
      <c r="H92" s="14">
        <f t="shared" si="34"/>
        <v>152190.48</v>
      </c>
      <c r="I92" s="14">
        <f t="shared" si="34"/>
        <v>152190.48</v>
      </c>
      <c r="J92" s="14">
        <f t="shared" si="34"/>
        <v>152191.14</v>
      </c>
      <c r="K92" s="14">
        <f t="shared" si="34"/>
        <v>152190.48</v>
      </c>
      <c r="L92" s="14">
        <f t="shared" si="34"/>
        <v>152190.48</v>
      </c>
      <c r="M92" s="14">
        <f t="shared" si="34"/>
        <v>152190.48</v>
      </c>
      <c r="N92" s="14">
        <f t="shared" si="34"/>
        <v>152190.48</v>
      </c>
      <c r="O92" s="14">
        <f t="shared" si="34"/>
        <v>152190.72</v>
      </c>
      <c r="P92" s="36">
        <f t="shared" si="34"/>
        <v>0</v>
      </c>
    </row>
    <row r="93" spans="1:16" ht="12.75">
      <c r="A93" s="50" t="s">
        <v>115</v>
      </c>
      <c r="B93" s="16">
        <v>550000</v>
      </c>
      <c r="C93" s="14">
        <f>SUM(D93:O93)</f>
        <v>550000.0000000001</v>
      </c>
      <c r="D93" s="16">
        <v>45833.33</v>
      </c>
      <c r="E93" s="16">
        <v>45833.33</v>
      </c>
      <c r="F93" s="16">
        <v>45833.33</v>
      </c>
      <c r="G93" s="16">
        <v>45833.33</v>
      </c>
      <c r="H93" s="16">
        <v>45833.33</v>
      </c>
      <c r="I93" s="16">
        <v>45833.33</v>
      </c>
      <c r="J93" s="16">
        <v>45833.33</v>
      </c>
      <c r="K93" s="16">
        <v>45833.33</v>
      </c>
      <c r="L93" s="16">
        <v>45833.33</v>
      </c>
      <c r="M93" s="16">
        <v>45833.33</v>
      </c>
      <c r="N93" s="16">
        <v>45833.33</v>
      </c>
      <c r="O93" s="16">
        <v>45833.37</v>
      </c>
      <c r="P93" s="41">
        <f t="shared" si="28"/>
        <v>0</v>
      </c>
    </row>
    <row r="94" spans="1:16" ht="12.75">
      <c r="A94" s="50" t="s">
        <v>116</v>
      </c>
      <c r="B94" s="16">
        <v>70000</v>
      </c>
      <c r="C94" s="14">
        <f>SUM(D94:O94)</f>
        <v>70000.00000000001</v>
      </c>
      <c r="D94" s="16">
        <v>5833.33</v>
      </c>
      <c r="E94" s="16">
        <v>5833.33</v>
      </c>
      <c r="F94" s="16">
        <v>5833.33</v>
      </c>
      <c r="G94" s="16">
        <v>5833.33</v>
      </c>
      <c r="H94" s="16">
        <v>5833.33</v>
      </c>
      <c r="I94" s="16">
        <v>5833.33</v>
      </c>
      <c r="J94" s="16">
        <v>5833.33</v>
      </c>
      <c r="K94" s="16">
        <v>5833.33</v>
      </c>
      <c r="L94" s="16">
        <v>5833.33</v>
      </c>
      <c r="M94" s="16">
        <v>5833.33</v>
      </c>
      <c r="N94" s="16">
        <v>5833.33</v>
      </c>
      <c r="O94" s="16">
        <v>5833.37</v>
      </c>
      <c r="P94" s="41">
        <f t="shared" si="28"/>
        <v>0</v>
      </c>
    </row>
    <row r="95" spans="1:16" ht="12.75">
      <c r="A95" s="50" t="s">
        <v>117</v>
      </c>
      <c r="B95" s="16">
        <v>30000</v>
      </c>
      <c r="C95" s="14">
        <f>SUM(D95:O95)</f>
        <v>30000</v>
      </c>
      <c r="D95" s="16">
        <v>2500</v>
      </c>
      <c r="E95" s="16">
        <v>2500</v>
      </c>
      <c r="F95" s="16">
        <v>2500</v>
      </c>
      <c r="G95" s="16">
        <v>2500</v>
      </c>
      <c r="H95" s="16">
        <v>2500</v>
      </c>
      <c r="I95" s="16">
        <v>2500</v>
      </c>
      <c r="J95" s="16">
        <v>2500</v>
      </c>
      <c r="K95" s="16">
        <v>2500</v>
      </c>
      <c r="L95" s="16">
        <v>2500</v>
      </c>
      <c r="M95" s="16">
        <v>2500</v>
      </c>
      <c r="N95" s="16">
        <v>2500</v>
      </c>
      <c r="O95" s="16">
        <v>2500</v>
      </c>
      <c r="P95" s="41">
        <f t="shared" si="28"/>
        <v>0</v>
      </c>
    </row>
    <row r="96" spans="1:16" ht="12.75">
      <c r="A96" s="50" t="s">
        <v>118</v>
      </c>
      <c r="B96" s="16">
        <v>51632</v>
      </c>
      <c r="C96" s="14">
        <f>SUM(D96:O96)</f>
        <v>51632.00000000001</v>
      </c>
      <c r="D96" s="16">
        <v>4302.66</v>
      </c>
      <c r="E96" s="16">
        <v>4302</v>
      </c>
      <c r="F96" s="16">
        <v>4302.66</v>
      </c>
      <c r="G96" s="16">
        <v>4302.66</v>
      </c>
      <c r="H96" s="16">
        <v>4302.66</v>
      </c>
      <c r="I96" s="16">
        <v>4302.66</v>
      </c>
      <c r="J96" s="16">
        <v>4303.32</v>
      </c>
      <c r="K96" s="16">
        <v>4302.66</v>
      </c>
      <c r="L96" s="16">
        <v>4302.66</v>
      </c>
      <c r="M96" s="16">
        <v>4302.66</v>
      </c>
      <c r="N96" s="16">
        <v>4302.66</v>
      </c>
      <c r="O96" s="16">
        <v>4302.74</v>
      </c>
      <c r="P96" s="41">
        <f t="shared" si="28"/>
        <v>0</v>
      </c>
    </row>
    <row r="97" spans="1:16" ht="12.75">
      <c r="A97" s="50" t="s">
        <v>119</v>
      </c>
      <c r="B97" s="16">
        <v>1124654</v>
      </c>
      <c r="C97" s="14">
        <f aca="true" t="shared" si="35" ref="C97:C102">SUM(D97:O97)</f>
        <v>1124654.0000000002</v>
      </c>
      <c r="D97" s="16">
        <v>93721.16</v>
      </c>
      <c r="E97" s="16">
        <v>93721.16</v>
      </c>
      <c r="F97" s="16">
        <v>93721.16</v>
      </c>
      <c r="G97" s="16">
        <v>93721.16</v>
      </c>
      <c r="H97" s="16">
        <v>93721.16</v>
      </c>
      <c r="I97" s="16">
        <v>93721.16</v>
      </c>
      <c r="J97" s="16">
        <v>93721.16</v>
      </c>
      <c r="K97" s="16">
        <v>93721.16</v>
      </c>
      <c r="L97" s="16">
        <v>93721.16</v>
      </c>
      <c r="M97" s="16">
        <v>93721.16</v>
      </c>
      <c r="N97" s="16">
        <v>93721.16</v>
      </c>
      <c r="O97" s="16">
        <v>93721.24</v>
      </c>
      <c r="P97" s="41">
        <f t="shared" si="28"/>
        <v>0</v>
      </c>
    </row>
    <row r="98" spans="1:16" ht="12.75" hidden="1">
      <c r="A98" s="50" t="s">
        <v>51</v>
      </c>
      <c r="B98" s="16"/>
      <c r="C98" s="14">
        <f t="shared" si="35"/>
        <v>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41">
        <f t="shared" si="28"/>
        <v>0</v>
      </c>
    </row>
    <row r="99" spans="1:16" ht="12.75" hidden="1">
      <c r="A99" s="50" t="s">
        <v>52</v>
      </c>
      <c r="B99" s="16"/>
      <c r="C99" s="14">
        <f t="shared" si="35"/>
        <v>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41">
        <f t="shared" si="28"/>
        <v>0</v>
      </c>
    </row>
    <row r="100" spans="1:16" ht="12.75" hidden="1">
      <c r="A100" s="50" t="s">
        <v>53</v>
      </c>
      <c r="B100" s="16"/>
      <c r="C100" s="14">
        <f t="shared" si="35"/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41">
        <f t="shared" si="28"/>
        <v>0</v>
      </c>
    </row>
    <row r="101" spans="1:16" ht="12.75" hidden="1">
      <c r="A101" s="50" t="s">
        <v>54</v>
      </c>
      <c r="B101" s="16"/>
      <c r="C101" s="14">
        <f t="shared" si="35"/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41">
        <f t="shared" si="28"/>
        <v>0</v>
      </c>
    </row>
    <row r="102" spans="1:16" ht="12.75" hidden="1">
      <c r="A102" s="50" t="s">
        <v>55</v>
      </c>
      <c r="B102" s="16"/>
      <c r="C102" s="14">
        <f t="shared" si="35"/>
        <v>0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41">
        <f t="shared" si="28"/>
        <v>0</v>
      </c>
    </row>
    <row r="103" spans="1:16" s="21" customFormat="1" ht="13.5">
      <c r="A103" s="2" t="s">
        <v>120</v>
      </c>
      <c r="B103" s="15">
        <f aca="true" t="shared" si="36" ref="B103:P103">SUM(B104:B104)</f>
        <v>30000</v>
      </c>
      <c r="C103" s="15">
        <f t="shared" si="36"/>
        <v>30000</v>
      </c>
      <c r="D103" s="15">
        <f t="shared" si="36"/>
        <v>0</v>
      </c>
      <c r="E103" s="15">
        <f t="shared" si="36"/>
        <v>0</v>
      </c>
      <c r="F103" s="15">
        <f t="shared" si="36"/>
        <v>0</v>
      </c>
      <c r="G103" s="15">
        <f t="shared" si="36"/>
        <v>0</v>
      </c>
      <c r="H103" s="15">
        <f t="shared" si="36"/>
        <v>0</v>
      </c>
      <c r="I103" s="15">
        <f t="shared" si="36"/>
        <v>0</v>
      </c>
      <c r="J103" s="15">
        <f t="shared" si="36"/>
        <v>0</v>
      </c>
      <c r="K103" s="15">
        <f t="shared" si="36"/>
        <v>30000</v>
      </c>
      <c r="L103" s="15">
        <f t="shared" si="36"/>
        <v>0</v>
      </c>
      <c r="M103" s="15">
        <f t="shared" si="36"/>
        <v>0</v>
      </c>
      <c r="N103" s="15">
        <f t="shared" si="36"/>
        <v>0</v>
      </c>
      <c r="O103" s="15">
        <f t="shared" si="36"/>
        <v>0</v>
      </c>
      <c r="P103" s="38">
        <f t="shared" si="36"/>
        <v>0</v>
      </c>
    </row>
    <row r="104" spans="1:16" ht="12.75">
      <c r="A104" s="50" t="s">
        <v>121</v>
      </c>
      <c r="B104" s="16">
        <v>30000</v>
      </c>
      <c r="C104" s="14">
        <f>SUM(D104:O104)</f>
        <v>30000</v>
      </c>
      <c r="D104" s="16"/>
      <c r="E104" s="16"/>
      <c r="F104" s="16"/>
      <c r="G104" s="16"/>
      <c r="H104" s="16"/>
      <c r="I104" s="16"/>
      <c r="J104" s="16"/>
      <c r="K104" s="16">
        <v>30000</v>
      </c>
      <c r="L104" s="16"/>
      <c r="M104" s="16"/>
      <c r="N104" s="16"/>
      <c r="O104" s="16"/>
      <c r="P104" s="41">
        <f>B104-C104</f>
        <v>0</v>
      </c>
    </row>
    <row r="105" spans="1:16" s="21" customFormat="1" ht="25.5">
      <c r="A105" s="26" t="s">
        <v>32</v>
      </c>
      <c r="B105" s="15">
        <f>SUM(B106:B128)</f>
        <v>4935245</v>
      </c>
      <c r="C105" s="15">
        <f aca="true" t="shared" si="37" ref="C105:P105">SUM(C106:C128)</f>
        <v>4935245</v>
      </c>
      <c r="D105" s="15">
        <f t="shared" si="37"/>
        <v>409681.71</v>
      </c>
      <c r="E105" s="15">
        <f t="shared" si="37"/>
        <v>409681.71</v>
      </c>
      <c r="F105" s="15">
        <f t="shared" si="37"/>
        <v>410931.71</v>
      </c>
      <c r="G105" s="15">
        <f t="shared" si="37"/>
        <v>409681.71</v>
      </c>
      <c r="H105" s="15">
        <f t="shared" si="37"/>
        <v>409681.71</v>
      </c>
      <c r="I105" s="15">
        <f t="shared" si="37"/>
        <v>417731.71</v>
      </c>
      <c r="J105" s="15">
        <f t="shared" si="37"/>
        <v>409681.71</v>
      </c>
      <c r="K105" s="15">
        <f t="shared" si="37"/>
        <v>409681.71</v>
      </c>
      <c r="L105" s="15">
        <f>SUM(L106:L128)</f>
        <v>410931.71</v>
      </c>
      <c r="M105" s="15">
        <f t="shared" si="37"/>
        <v>410145.71</v>
      </c>
      <c r="N105" s="15">
        <f t="shared" si="37"/>
        <v>409681.71</v>
      </c>
      <c r="O105" s="15">
        <f t="shared" si="37"/>
        <v>417732.18999999994</v>
      </c>
      <c r="P105" s="38">
        <f t="shared" si="37"/>
        <v>0</v>
      </c>
    </row>
    <row r="106" spans="1:16" ht="12.75">
      <c r="A106" s="50" t="s">
        <v>123</v>
      </c>
      <c r="B106" s="16">
        <v>1368000</v>
      </c>
      <c r="C106" s="14">
        <f aca="true" t="shared" si="38" ref="C106:C122">SUM(D106:O106)</f>
        <v>1368000</v>
      </c>
      <c r="D106" s="16">
        <v>114000</v>
      </c>
      <c r="E106" s="16">
        <v>114000</v>
      </c>
      <c r="F106" s="16">
        <v>114000</v>
      </c>
      <c r="G106" s="16">
        <v>114000</v>
      </c>
      <c r="H106" s="16">
        <v>114000</v>
      </c>
      <c r="I106" s="16">
        <v>114000</v>
      </c>
      <c r="J106" s="16">
        <v>114000</v>
      </c>
      <c r="K106" s="16">
        <v>114000</v>
      </c>
      <c r="L106" s="16">
        <v>114000</v>
      </c>
      <c r="M106" s="16">
        <v>114000</v>
      </c>
      <c r="N106" s="16">
        <v>114000</v>
      </c>
      <c r="O106" s="16">
        <v>114000</v>
      </c>
      <c r="P106" s="41">
        <f t="shared" si="28"/>
        <v>0</v>
      </c>
    </row>
    <row r="107" spans="1:16" ht="12.75">
      <c r="A107" s="50" t="s">
        <v>124</v>
      </c>
      <c r="B107" s="16">
        <v>413150</v>
      </c>
      <c r="C107" s="14">
        <f t="shared" si="38"/>
        <v>413150.0000000001</v>
      </c>
      <c r="D107" s="16">
        <v>34429.16</v>
      </c>
      <c r="E107" s="16">
        <v>34429.16</v>
      </c>
      <c r="F107" s="16">
        <v>34429.16</v>
      </c>
      <c r="G107" s="16">
        <v>34429.16</v>
      </c>
      <c r="H107" s="16">
        <v>34429.16</v>
      </c>
      <c r="I107" s="16">
        <v>34429.16</v>
      </c>
      <c r="J107" s="16">
        <v>34429.16</v>
      </c>
      <c r="K107" s="16">
        <v>34429.16</v>
      </c>
      <c r="L107" s="16">
        <v>34429.16</v>
      </c>
      <c r="M107" s="16">
        <v>34429.16</v>
      </c>
      <c r="N107" s="16">
        <v>34429.16</v>
      </c>
      <c r="O107" s="16">
        <v>34429.24</v>
      </c>
      <c r="P107" s="41">
        <f t="shared" si="28"/>
        <v>0</v>
      </c>
    </row>
    <row r="108" spans="1:16" ht="12.75">
      <c r="A108" s="50" t="s">
        <v>133</v>
      </c>
      <c r="B108" s="16">
        <v>686925</v>
      </c>
      <c r="C108" s="14">
        <f t="shared" si="38"/>
        <v>686925</v>
      </c>
      <c r="D108" s="16">
        <v>57243.75</v>
      </c>
      <c r="E108" s="16">
        <v>57243.75</v>
      </c>
      <c r="F108" s="16">
        <v>57243.75</v>
      </c>
      <c r="G108" s="16">
        <v>57243.75</v>
      </c>
      <c r="H108" s="16">
        <v>57243.75</v>
      </c>
      <c r="I108" s="16">
        <v>57243.75</v>
      </c>
      <c r="J108" s="16">
        <v>57243.75</v>
      </c>
      <c r="K108" s="16">
        <v>57243.75</v>
      </c>
      <c r="L108" s="16">
        <v>57243.75</v>
      </c>
      <c r="M108" s="16">
        <v>57243.75</v>
      </c>
      <c r="N108" s="16">
        <v>57243.75</v>
      </c>
      <c r="O108" s="16">
        <v>57243.75</v>
      </c>
      <c r="P108" s="41">
        <f t="shared" si="28"/>
        <v>0</v>
      </c>
    </row>
    <row r="109" spans="1:16" ht="12.75">
      <c r="A109" s="50" t="s">
        <v>134</v>
      </c>
      <c r="B109" s="16">
        <v>207452</v>
      </c>
      <c r="C109" s="14">
        <f t="shared" si="38"/>
        <v>207452</v>
      </c>
      <c r="D109" s="16">
        <v>17287.66</v>
      </c>
      <c r="E109" s="16">
        <v>17287.66</v>
      </c>
      <c r="F109" s="16">
        <v>17287.66</v>
      </c>
      <c r="G109" s="16">
        <v>17287.66</v>
      </c>
      <c r="H109" s="16">
        <v>17287.66</v>
      </c>
      <c r="I109" s="16">
        <v>17287.66</v>
      </c>
      <c r="J109" s="16">
        <v>17287.66</v>
      </c>
      <c r="K109" s="16">
        <v>17287.66</v>
      </c>
      <c r="L109" s="16">
        <v>17287.66</v>
      </c>
      <c r="M109" s="16">
        <v>17287.66</v>
      </c>
      <c r="N109" s="16">
        <v>17287.66</v>
      </c>
      <c r="O109" s="16">
        <v>17287.74</v>
      </c>
      <c r="P109" s="41">
        <f t="shared" si="28"/>
        <v>0</v>
      </c>
    </row>
    <row r="110" spans="1:16" ht="12.75">
      <c r="A110" s="50" t="s">
        <v>125</v>
      </c>
      <c r="B110" s="16">
        <v>38000</v>
      </c>
      <c r="C110" s="14">
        <f t="shared" si="38"/>
        <v>37999.99999999999</v>
      </c>
      <c r="D110" s="16">
        <v>3166.66</v>
      </c>
      <c r="E110" s="16">
        <v>3166.66</v>
      </c>
      <c r="F110" s="16">
        <v>3166.66</v>
      </c>
      <c r="G110" s="16">
        <v>3166.66</v>
      </c>
      <c r="H110" s="16">
        <v>3166.66</v>
      </c>
      <c r="I110" s="16">
        <v>3166.66</v>
      </c>
      <c r="J110" s="16">
        <v>3166.66</v>
      </c>
      <c r="K110" s="16">
        <v>3166.66</v>
      </c>
      <c r="L110" s="16">
        <v>3166.66</v>
      </c>
      <c r="M110" s="16">
        <v>3166.66</v>
      </c>
      <c r="N110" s="16">
        <v>3166.66</v>
      </c>
      <c r="O110" s="16">
        <v>3166.74</v>
      </c>
      <c r="P110" s="41">
        <f t="shared" si="28"/>
        <v>0</v>
      </c>
    </row>
    <row r="111" spans="1:16" ht="12.75">
      <c r="A111" s="50" t="s">
        <v>126</v>
      </c>
      <c r="B111" s="16">
        <v>75000</v>
      </c>
      <c r="C111" s="14">
        <f t="shared" si="38"/>
        <v>75000</v>
      </c>
      <c r="D111" s="16">
        <v>6250</v>
      </c>
      <c r="E111" s="16">
        <v>6250</v>
      </c>
      <c r="F111" s="16">
        <v>6250</v>
      </c>
      <c r="G111" s="16">
        <v>6250</v>
      </c>
      <c r="H111" s="16">
        <v>6250</v>
      </c>
      <c r="I111" s="16">
        <v>6250</v>
      </c>
      <c r="J111" s="16">
        <v>6250</v>
      </c>
      <c r="K111" s="16">
        <v>6250</v>
      </c>
      <c r="L111" s="16">
        <v>6250</v>
      </c>
      <c r="M111" s="16">
        <v>6250</v>
      </c>
      <c r="N111" s="16">
        <v>6250</v>
      </c>
      <c r="O111" s="16">
        <v>6250</v>
      </c>
      <c r="P111" s="41">
        <f t="shared" si="28"/>
        <v>0</v>
      </c>
    </row>
    <row r="112" spans="1:16" ht="12.75">
      <c r="A112" s="50" t="s">
        <v>127</v>
      </c>
      <c r="B112" s="16">
        <v>135000</v>
      </c>
      <c r="C112" s="14">
        <f t="shared" si="38"/>
        <v>135000</v>
      </c>
      <c r="D112" s="16">
        <v>11250</v>
      </c>
      <c r="E112" s="16">
        <v>11250</v>
      </c>
      <c r="F112" s="16">
        <v>11250</v>
      </c>
      <c r="G112" s="16">
        <v>11250</v>
      </c>
      <c r="H112" s="16">
        <v>11250</v>
      </c>
      <c r="I112" s="16">
        <v>11250</v>
      </c>
      <c r="J112" s="16">
        <v>11250</v>
      </c>
      <c r="K112" s="16">
        <v>11250</v>
      </c>
      <c r="L112" s="16">
        <v>11250</v>
      </c>
      <c r="M112" s="16">
        <v>11250</v>
      </c>
      <c r="N112" s="16">
        <v>11250</v>
      </c>
      <c r="O112" s="16">
        <v>11250</v>
      </c>
      <c r="P112" s="41">
        <f t="shared" si="28"/>
        <v>0</v>
      </c>
    </row>
    <row r="113" spans="1:16" ht="12.75">
      <c r="A113" s="50" t="s">
        <v>128</v>
      </c>
      <c r="B113" s="16">
        <v>407940</v>
      </c>
      <c r="C113" s="14">
        <f>SUM(D113:O113)</f>
        <v>407940</v>
      </c>
      <c r="D113" s="16">
        <v>33995</v>
      </c>
      <c r="E113" s="16">
        <v>33995</v>
      </c>
      <c r="F113" s="16">
        <v>33995</v>
      </c>
      <c r="G113" s="16">
        <v>33995</v>
      </c>
      <c r="H113" s="16">
        <v>33995</v>
      </c>
      <c r="I113" s="16">
        <v>33995</v>
      </c>
      <c r="J113" s="16">
        <v>33995</v>
      </c>
      <c r="K113" s="16">
        <v>33995</v>
      </c>
      <c r="L113" s="16">
        <v>33995</v>
      </c>
      <c r="M113" s="16">
        <v>33995</v>
      </c>
      <c r="N113" s="16">
        <v>33995</v>
      </c>
      <c r="O113" s="16">
        <v>33995</v>
      </c>
      <c r="P113" s="41">
        <f t="shared" si="28"/>
        <v>0</v>
      </c>
    </row>
    <row r="114" spans="1:16" ht="12.75">
      <c r="A114" s="50" t="s">
        <v>146</v>
      </c>
      <c r="B114" s="16">
        <v>0</v>
      </c>
      <c r="C114" s="14">
        <f>SUM(D114:O114)</f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41">
        <f t="shared" si="28"/>
        <v>0</v>
      </c>
    </row>
    <row r="115" spans="1:16" ht="12.75">
      <c r="A115" s="50" t="s">
        <v>129</v>
      </c>
      <c r="B115" s="16">
        <v>553900</v>
      </c>
      <c r="C115" s="14">
        <f t="shared" si="38"/>
        <v>553900.0000000001</v>
      </c>
      <c r="D115" s="16">
        <v>46158.33</v>
      </c>
      <c r="E115" s="16">
        <v>46158.33</v>
      </c>
      <c r="F115" s="16">
        <v>46158.33</v>
      </c>
      <c r="G115" s="16">
        <v>46158.33</v>
      </c>
      <c r="H115" s="16">
        <v>46158.33</v>
      </c>
      <c r="I115" s="16">
        <v>46158.33</v>
      </c>
      <c r="J115" s="16">
        <v>46158.33</v>
      </c>
      <c r="K115" s="16">
        <v>46158.33</v>
      </c>
      <c r="L115" s="16">
        <v>46158.33</v>
      </c>
      <c r="M115" s="16">
        <v>46158.33</v>
      </c>
      <c r="N115" s="16">
        <v>46158.33</v>
      </c>
      <c r="O115" s="16">
        <v>46158.37</v>
      </c>
      <c r="P115" s="41">
        <f t="shared" si="28"/>
        <v>0</v>
      </c>
    </row>
    <row r="116" spans="1:16" ht="12.75">
      <c r="A116" s="50" t="s">
        <v>130</v>
      </c>
      <c r="B116" s="16">
        <v>5000</v>
      </c>
      <c r="C116" s="14">
        <f t="shared" si="38"/>
        <v>5000</v>
      </c>
      <c r="D116" s="16">
        <v>0</v>
      </c>
      <c r="E116" s="16">
        <v>0</v>
      </c>
      <c r="F116" s="16">
        <v>1250</v>
      </c>
      <c r="G116" s="16">
        <v>0</v>
      </c>
      <c r="H116" s="16">
        <v>0</v>
      </c>
      <c r="I116" s="16">
        <v>1250</v>
      </c>
      <c r="J116" s="16">
        <v>0</v>
      </c>
      <c r="K116" s="16">
        <v>0</v>
      </c>
      <c r="L116" s="16">
        <v>1250</v>
      </c>
      <c r="M116" s="16">
        <v>0</v>
      </c>
      <c r="N116" s="16">
        <v>0</v>
      </c>
      <c r="O116" s="16">
        <v>1250</v>
      </c>
      <c r="P116" s="41">
        <f t="shared" si="28"/>
        <v>0</v>
      </c>
    </row>
    <row r="117" spans="1:16" ht="12.75">
      <c r="A117" s="50" t="s">
        <v>131</v>
      </c>
      <c r="B117" s="16">
        <v>100000</v>
      </c>
      <c r="C117" s="14">
        <f t="shared" si="38"/>
        <v>100000</v>
      </c>
      <c r="D117" s="16">
        <v>8333.33</v>
      </c>
      <c r="E117" s="16">
        <v>8333.33</v>
      </c>
      <c r="F117" s="16">
        <v>8333.33</v>
      </c>
      <c r="G117" s="16">
        <v>8333.33</v>
      </c>
      <c r="H117" s="16">
        <v>8333.33</v>
      </c>
      <c r="I117" s="16">
        <v>8333.33</v>
      </c>
      <c r="J117" s="16">
        <v>8333.33</v>
      </c>
      <c r="K117" s="16">
        <v>8333.33</v>
      </c>
      <c r="L117" s="16">
        <v>8333.33</v>
      </c>
      <c r="M117" s="16">
        <v>8333.33</v>
      </c>
      <c r="N117" s="16">
        <v>8333.33</v>
      </c>
      <c r="O117" s="16">
        <v>8333.37</v>
      </c>
      <c r="P117" s="41">
        <f t="shared" si="28"/>
        <v>0</v>
      </c>
    </row>
    <row r="118" spans="1:16" ht="12.75">
      <c r="A118" s="50" t="s">
        <v>132</v>
      </c>
      <c r="B118" s="16">
        <v>557600</v>
      </c>
      <c r="C118" s="14">
        <f t="shared" si="38"/>
        <v>557600.0000000001</v>
      </c>
      <c r="D118" s="16">
        <v>46466.66</v>
      </c>
      <c r="E118" s="16">
        <v>46466.66</v>
      </c>
      <c r="F118" s="16">
        <v>46466.66</v>
      </c>
      <c r="G118" s="16">
        <v>46466.66</v>
      </c>
      <c r="H118" s="16">
        <v>46466.66</v>
      </c>
      <c r="I118" s="16">
        <v>46466.66</v>
      </c>
      <c r="J118" s="16">
        <v>46466.66</v>
      </c>
      <c r="K118" s="16">
        <v>46466.66</v>
      </c>
      <c r="L118" s="16">
        <v>46466.66</v>
      </c>
      <c r="M118" s="16">
        <v>46466.66</v>
      </c>
      <c r="N118" s="16">
        <v>46466.66</v>
      </c>
      <c r="O118" s="16">
        <v>46466.74</v>
      </c>
      <c r="P118" s="41">
        <f t="shared" si="28"/>
        <v>0</v>
      </c>
    </row>
    <row r="119" spans="1:16" ht="12.75">
      <c r="A119" s="50" t="s">
        <v>135</v>
      </c>
      <c r="B119" s="16">
        <f>195380+91267</f>
        <v>286647</v>
      </c>
      <c r="C119" s="14">
        <f t="shared" si="38"/>
        <v>286647</v>
      </c>
      <c r="D119" s="16">
        <v>23887.25</v>
      </c>
      <c r="E119" s="16">
        <v>23887.25</v>
      </c>
      <c r="F119" s="16">
        <v>23887.25</v>
      </c>
      <c r="G119" s="16">
        <v>23887.25</v>
      </c>
      <c r="H119" s="16">
        <v>23887.25</v>
      </c>
      <c r="I119" s="16">
        <v>23887.25</v>
      </c>
      <c r="J119" s="16">
        <v>23887.25</v>
      </c>
      <c r="K119" s="16">
        <v>23887.25</v>
      </c>
      <c r="L119" s="16">
        <v>23887.25</v>
      </c>
      <c r="M119" s="16">
        <v>23887.25</v>
      </c>
      <c r="N119" s="16">
        <v>23887.25</v>
      </c>
      <c r="O119" s="16">
        <v>23887.25</v>
      </c>
      <c r="P119" s="41">
        <f t="shared" si="28"/>
        <v>0</v>
      </c>
    </row>
    <row r="120" spans="1:16" ht="12.75">
      <c r="A120" s="50" t="s">
        <v>136</v>
      </c>
      <c r="B120" s="16">
        <f>59005+27562</f>
        <v>86567</v>
      </c>
      <c r="C120" s="14">
        <f t="shared" si="38"/>
        <v>86567.00000000003</v>
      </c>
      <c r="D120" s="16">
        <v>7213.91</v>
      </c>
      <c r="E120" s="16">
        <v>7213.91</v>
      </c>
      <c r="F120" s="16">
        <v>7213.91</v>
      </c>
      <c r="G120" s="16">
        <v>7213.91</v>
      </c>
      <c r="H120" s="16">
        <v>7213.91</v>
      </c>
      <c r="I120" s="16">
        <v>7213.91</v>
      </c>
      <c r="J120" s="16">
        <v>7213.91</v>
      </c>
      <c r="K120" s="16">
        <v>7213.91</v>
      </c>
      <c r="L120" s="16">
        <v>7213.91</v>
      </c>
      <c r="M120" s="16">
        <v>7213.91</v>
      </c>
      <c r="N120" s="16">
        <v>7213.91</v>
      </c>
      <c r="O120" s="16">
        <v>7213.99</v>
      </c>
      <c r="P120" s="41">
        <f t="shared" si="28"/>
        <v>0</v>
      </c>
    </row>
    <row r="121" spans="1:16" ht="12.75">
      <c r="A121" s="50" t="s">
        <v>137</v>
      </c>
      <c r="B121" s="16">
        <v>13600</v>
      </c>
      <c r="C121" s="14">
        <f t="shared" si="38"/>
        <v>13600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6800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6800</v>
      </c>
      <c r="P121" s="41">
        <f t="shared" si="28"/>
        <v>0</v>
      </c>
    </row>
    <row r="122" spans="1:16" ht="12.75">
      <c r="A122" s="50" t="s">
        <v>147</v>
      </c>
      <c r="B122" s="16">
        <v>464</v>
      </c>
      <c r="C122" s="14">
        <f t="shared" si="38"/>
        <v>464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464</v>
      </c>
      <c r="N122" s="16">
        <v>0</v>
      </c>
      <c r="O122" s="16">
        <v>0</v>
      </c>
      <c r="P122" s="41">
        <f t="shared" si="28"/>
        <v>0</v>
      </c>
    </row>
    <row r="123" spans="1:16" ht="12.75" hidden="1">
      <c r="A123" s="50" t="s">
        <v>148</v>
      </c>
      <c r="B123" s="16">
        <v>0</v>
      </c>
      <c r="C123" s="14">
        <f aca="true" t="shared" si="39" ref="C123:C128">SUM(D123:O123)</f>
        <v>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41">
        <f t="shared" si="28"/>
        <v>0</v>
      </c>
    </row>
    <row r="124" spans="1:16" ht="12.75" customHeight="1" hidden="1">
      <c r="A124" s="50" t="s">
        <v>149</v>
      </c>
      <c r="B124" s="16">
        <v>0</v>
      </c>
      <c r="C124" s="14">
        <f t="shared" si="39"/>
        <v>0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41">
        <f t="shared" si="28"/>
        <v>0</v>
      </c>
    </row>
    <row r="125" spans="1:16" ht="12.75" hidden="1">
      <c r="A125" s="50" t="s">
        <v>56</v>
      </c>
      <c r="B125" s="16"/>
      <c r="C125" s="14">
        <f t="shared" si="39"/>
        <v>0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41">
        <f t="shared" si="28"/>
        <v>0</v>
      </c>
    </row>
    <row r="126" spans="1:16" ht="12.75" hidden="1">
      <c r="A126" s="50" t="s">
        <v>57</v>
      </c>
      <c r="B126" s="16"/>
      <c r="C126" s="14">
        <f t="shared" si="39"/>
        <v>0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41">
        <f t="shared" si="28"/>
        <v>0</v>
      </c>
    </row>
    <row r="127" spans="1:16" ht="12.75" hidden="1">
      <c r="A127" s="50" t="s">
        <v>58</v>
      </c>
      <c r="B127" s="16"/>
      <c r="C127" s="14">
        <f t="shared" si="39"/>
        <v>0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41">
        <f>B127-C127</f>
        <v>0</v>
      </c>
    </row>
    <row r="128" spans="1:16" ht="12.75" hidden="1">
      <c r="A128" s="50" t="s">
        <v>59</v>
      </c>
      <c r="B128" s="16"/>
      <c r="C128" s="14">
        <f t="shared" si="39"/>
        <v>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41">
        <f>B128-C128</f>
        <v>0</v>
      </c>
    </row>
    <row r="129" spans="1:16" s="21" customFormat="1" ht="13.5">
      <c r="A129" s="2" t="s">
        <v>33</v>
      </c>
      <c r="B129" s="15">
        <f>B130</f>
        <v>180000</v>
      </c>
      <c r="C129" s="15">
        <f>C130</f>
        <v>180000</v>
      </c>
      <c r="D129" s="15">
        <f aca="true" t="shared" si="40" ref="D129:P129">D130</f>
        <v>15000</v>
      </c>
      <c r="E129" s="15">
        <f t="shared" si="40"/>
        <v>15000</v>
      </c>
      <c r="F129" s="15">
        <f t="shared" si="40"/>
        <v>15000</v>
      </c>
      <c r="G129" s="15">
        <f t="shared" si="40"/>
        <v>15000</v>
      </c>
      <c r="H129" s="15">
        <f t="shared" si="40"/>
        <v>15000</v>
      </c>
      <c r="I129" s="15">
        <f t="shared" si="40"/>
        <v>15000</v>
      </c>
      <c r="J129" s="15">
        <f t="shared" si="40"/>
        <v>15000</v>
      </c>
      <c r="K129" s="15">
        <f t="shared" si="40"/>
        <v>15000</v>
      </c>
      <c r="L129" s="15">
        <f t="shared" si="40"/>
        <v>15000</v>
      </c>
      <c r="M129" s="15">
        <f t="shared" si="40"/>
        <v>15000</v>
      </c>
      <c r="N129" s="15">
        <f t="shared" si="40"/>
        <v>15000</v>
      </c>
      <c r="O129" s="15">
        <f t="shared" si="40"/>
        <v>15000</v>
      </c>
      <c r="P129" s="38">
        <f t="shared" si="40"/>
        <v>0</v>
      </c>
    </row>
    <row r="130" spans="1:16" ht="12.75">
      <c r="A130" s="50" t="s">
        <v>122</v>
      </c>
      <c r="B130" s="16">
        <v>180000</v>
      </c>
      <c r="C130" s="14">
        <f>SUM(D130:O130)</f>
        <v>180000</v>
      </c>
      <c r="D130" s="16">
        <v>15000</v>
      </c>
      <c r="E130" s="16">
        <v>15000</v>
      </c>
      <c r="F130" s="16">
        <v>15000</v>
      </c>
      <c r="G130" s="16">
        <v>15000</v>
      </c>
      <c r="H130" s="16">
        <v>15000</v>
      </c>
      <c r="I130" s="16">
        <v>15000</v>
      </c>
      <c r="J130" s="16">
        <v>15000</v>
      </c>
      <c r="K130" s="16">
        <v>15000</v>
      </c>
      <c r="L130" s="16">
        <v>15000</v>
      </c>
      <c r="M130" s="16">
        <v>15000</v>
      </c>
      <c r="N130" s="16">
        <v>15000</v>
      </c>
      <c r="O130" s="16">
        <v>15000</v>
      </c>
      <c r="P130" s="41">
        <f t="shared" si="28"/>
        <v>0</v>
      </c>
    </row>
    <row r="131" spans="1:16" s="21" customFormat="1" ht="13.5">
      <c r="A131" s="2" t="s">
        <v>139</v>
      </c>
      <c r="B131" s="15">
        <f aca="true" t="shared" si="41" ref="B131:P131">B132</f>
        <v>50000</v>
      </c>
      <c r="C131" s="14">
        <f>C132</f>
        <v>50000.00000000001</v>
      </c>
      <c r="D131" s="15">
        <f t="shared" si="41"/>
        <v>4166.66</v>
      </c>
      <c r="E131" s="15">
        <f t="shared" si="41"/>
        <v>4166.66</v>
      </c>
      <c r="F131" s="15">
        <f t="shared" si="41"/>
        <v>4166.66</v>
      </c>
      <c r="G131" s="15">
        <f t="shared" si="41"/>
        <v>4166.66</v>
      </c>
      <c r="H131" s="15">
        <f t="shared" si="41"/>
        <v>4166.66</v>
      </c>
      <c r="I131" s="15">
        <f t="shared" si="41"/>
        <v>4166.66</v>
      </c>
      <c r="J131" s="15">
        <f t="shared" si="41"/>
        <v>4166.66</v>
      </c>
      <c r="K131" s="15">
        <f t="shared" si="41"/>
        <v>4166.66</v>
      </c>
      <c r="L131" s="15">
        <f t="shared" si="41"/>
        <v>4166.66</v>
      </c>
      <c r="M131" s="15">
        <f t="shared" si="41"/>
        <v>4166.66</v>
      </c>
      <c r="N131" s="15">
        <f t="shared" si="41"/>
        <v>4166.66</v>
      </c>
      <c r="O131" s="15">
        <f t="shared" si="41"/>
        <v>4166.74</v>
      </c>
      <c r="P131" s="38">
        <f t="shared" si="41"/>
        <v>0</v>
      </c>
    </row>
    <row r="132" spans="1:16" ht="12.75">
      <c r="A132" s="51" t="s">
        <v>138</v>
      </c>
      <c r="B132" s="16">
        <v>50000</v>
      </c>
      <c r="C132" s="14">
        <f>SUM(D132:O132)</f>
        <v>50000.00000000001</v>
      </c>
      <c r="D132" s="16">
        <v>4166.66</v>
      </c>
      <c r="E132" s="16">
        <v>4166.66</v>
      </c>
      <c r="F132" s="16">
        <v>4166.66</v>
      </c>
      <c r="G132" s="16">
        <v>4166.66</v>
      </c>
      <c r="H132" s="16">
        <v>4166.66</v>
      </c>
      <c r="I132" s="16">
        <v>4166.66</v>
      </c>
      <c r="J132" s="16">
        <v>4166.66</v>
      </c>
      <c r="K132" s="16">
        <v>4166.66</v>
      </c>
      <c r="L132" s="16">
        <v>4166.66</v>
      </c>
      <c r="M132" s="16">
        <v>4166.66</v>
      </c>
      <c r="N132" s="16">
        <v>4166.66</v>
      </c>
      <c r="O132" s="16">
        <v>4166.74</v>
      </c>
      <c r="P132" s="41">
        <f>B132-C132</f>
        <v>0</v>
      </c>
    </row>
    <row r="133" spans="1:16" ht="25.5">
      <c r="A133" s="4" t="s">
        <v>34</v>
      </c>
      <c r="B133" s="13">
        <f aca="true" t="shared" si="42" ref="B133:P133">B8-B41</f>
        <v>0</v>
      </c>
      <c r="C133" s="13">
        <f t="shared" si="42"/>
        <v>0</v>
      </c>
      <c r="D133" s="13">
        <f t="shared" si="42"/>
        <v>76070.57999999984</v>
      </c>
      <c r="E133" s="13">
        <f t="shared" si="42"/>
        <v>16689.429999999935</v>
      </c>
      <c r="F133" s="13">
        <f t="shared" si="42"/>
        <v>-7211.229999999981</v>
      </c>
      <c r="G133" s="13">
        <f t="shared" si="42"/>
        <v>21738.77000000002</v>
      </c>
      <c r="H133" s="13">
        <f t="shared" si="42"/>
        <v>-3511.2299999999814</v>
      </c>
      <c r="I133" s="13">
        <f t="shared" si="42"/>
        <v>-14011.229999999981</v>
      </c>
      <c r="J133" s="13">
        <f t="shared" si="42"/>
        <v>16688.10999999987</v>
      </c>
      <c r="K133" s="13">
        <f t="shared" si="42"/>
        <v>-28461.22999999998</v>
      </c>
      <c r="L133" s="13">
        <f t="shared" si="42"/>
        <v>-7211.229999999981</v>
      </c>
      <c r="M133" s="13">
        <f t="shared" si="42"/>
        <v>16224.770000000019</v>
      </c>
      <c r="N133" s="13">
        <f t="shared" si="42"/>
        <v>1538.7700000000186</v>
      </c>
      <c r="O133" s="13">
        <f t="shared" si="42"/>
        <v>-14012.869999999646</v>
      </c>
      <c r="P133" s="13">
        <f t="shared" si="42"/>
        <v>0</v>
      </c>
    </row>
    <row r="134" spans="1:16" ht="12.75">
      <c r="A134" s="4" t="s">
        <v>35</v>
      </c>
      <c r="B134" s="13">
        <f aca="true" t="shared" si="43" ref="B134:P134">B7+B8-B41</f>
        <v>67512.69999999925</v>
      </c>
      <c r="C134" s="13">
        <f t="shared" si="43"/>
        <v>67512.69999999925</v>
      </c>
      <c r="D134" s="13">
        <f t="shared" si="43"/>
        <v>143583.2799999991</v>
      </c>
      <c r="E134" s="13">
        <f t="shared" si="43"/>
        <v>160272.70999999903</v>
      </c>
      <c r="F134" s="13">
        <f t="shared" si="43"/>
        <v>153061.47999999905</v>
      </c>
      <c r="G134" s="13">
        <f t="shared" si="43"/>
        <v>174800.24999999907</v>
      </c>
      <c r="H134" s="13">
        <f t="shared" si="43"/>
        <v>171289.0199999991</v>
      </c>
      <c r="I134" s="13">
        <f t="shared" si="43"/>
        <v>157277.7899999991</v>
      </c>
      <c r="J134" s="13">
        <f t="shared" si="43"/>
        <v>173965.89999999898</v>
      </c>
      <c r="K134" s="13">
        <f t="shared" si="43"/>
        <v>145504.669999999</v>
      </c>
      <c r="L134" s="13">
        <f t="shared" si="43"/>
        <v>138293.439999999</v>
      </c>
      <c r="M134" s="13">
        <f t="shared" si="43"/>
        <v>154518.20999999903</v>
      </c>
      <c r="N134" s="13">
        <f>N7+N8-N41</f>
        <v>156056.97999999905</v>
      </c>
      <c r="O134" s="13">
        <f t="shared" si="43"/>
        <v>142044.1099999994</v>
      </c>
      <c r="P134" s="13">
        <f t="shared" si="43"/>
        <v>0</v>
      </c>
    </row>
    <row r="135" spans="3:15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7" spans="1:9" ht="12.75">
      <c r="A137" s="43" t="s">
        <v>87</v>
      </c>
      <c r="B137" s="46"/>
      <c r="C137" s="54" t="s">
        <v>88</v>
      </c>
      <c r="D137" s="54"/>
      <c r="E137" s="45"/>
      <c r="F137" s="45"/>
      <c r="G137" s="45"/>
      <c r="H137" s="45"/>
      <c r="I137" s="45"/>
    </row>
    <row r="138" spans="1:9" ht="12.75">
      <c r="A138" s="43"/>
      <c r="B138" s="48" t="s">
        <v>68</v>
      </c>
      <c r="C138" s="55" t="s">
        <v>69</v>
      </c>
      <c r="D138" s="55"/>
      <c r="E138" s="45"/>
      <c r="F138" s="45"/>
      <c r="G138" s="45"/>
      <c r="H138" s="45"/>
      <c r="I138" s="45"/>
    </row>
    <row r="139" spans="1:9" ht="12.75">
      <c r="A139" s="43"/>
      <c r="B139" s="45"/>
      <c r="C139" s="45"/>
      <c r="D139" s="45"/>
      <c r="E139" s="45"/>
      <c r="F139" s="45"/>
      <c r="G139" s="45"/>
      <c r="H139" s="45"/>
      <c r="I139" s="45"/>
    </row>
    <row r="140" spans="1:9" ht="12.75">
      <c r="A140" s="43" t="s">
        <v>90</v>
      </c>
      <c r="B140" s="46"/>
      <c r="C140" s="54" t="s">
        <v>89</v>
      </c>
      <c r="D140" s="54"/>
      <c r="E140" s="45"/>
      <c r="F140" s="45"/>
      <c r="G140" s="45"/>
      <c r="H140" s="45"/>
      <c r="I140" s="45"/>
    </row>
    <row r="141" spans="1:9" ht="12.75">
      <c r="A141" s="43"/>
      <c r="B141" s="48" t="s">
        <v>68</v>
      </c>
      <c r="C141" s="55" t="s">
        <v>69</v>
      </c>
      <c r="D141" s="55"/>
      <c r="E141" s="45"/>
      <c r="F141" s="45"/>
      <c r="G141" s="45"/>
      <c r="H141" s="45"/>
      <c r="I141" s="45"/>
    </row>
    <row r="142" spans="1:9" ht="12.75">
      <c r="A142" s="43"/>
      <c r="B142" s="48"/>
      <c r="C142" s="48"/>
      <c r="D142" s="48"/>
      <c r="E142" s="45"/>
      <c r="F142" s="45"/>
      <c r="G142" s="45"/>
      <c r="H142" s="45"/>
      <c r="I142" s="45"/>
    </row>
    <row r="143" spans="1:9" ht="12.75">
      <c r="A143" s="47" t="s">
        <v>152</v>
      </c>
      <c r="B143" s="44"/>
      <c r="C143" s="45"/>
      <c r="D143" s="45"/>
      <c r="E143" s="45"/>
      <c r="F143" s="45"/>
      <c r="G143" s="45"/>
      <c r="H143" s="45"/>
      <c r="I143" s="45"/>
    </row>
    <row r="144" spans="1:9" ht="12.75">
      <c r="A144" s="43"/>
      <c r="B144" s="44"/>
      <c r="C144" s="45"/>
      <c r="D144" s="45"/>
      <c r="E144" s="45"/>
      <c r="F144" s="45"/>
      <c r="G144" s="45"/>
      <c r="H144" s="45"/>
      <c r="I144" s="45"/>
    </row>
    <row r="145" spans="1:9" ht="12.75">
      <c r="A145" s="43"/>
      <c r="B145" s="44"/>
      <c r="C145" s="45"/>
      <c r="D145" s="45"/>
      <c r="E145" s="45"/>
      <c r="F145" s="45"/>
      <c r="G145" s="45"/>
      <c r="H145" s="45"/>
      <c r="I145" s="45"/>
    </row>
    <row r="146" spans="1:9" ht="12.75">
      <c r="A146" s="43"/>
      <c r="B146" s="44"/>
      <c r="C146" s="45"/>
      <c r="D146" s="45"/>
      <c r="E146" s="45"/>
      <c r="F146" s="45"/>
      <c r="G146" s="45"/>
      <c r="H146" s="45"/>
      <c r="I146" s="45"/>
    </row>
    <row r="147" spans="1:9" ht="12.75">
      <c r="A147" s="43"/>
      <c r="B147" s="44"/>
      <c r="C147" s="45"/>
      <c r="D147" s="45"/>
      <c r="E147" s="45"/>
      <c r="F147" s="45"/>
      <c r="G147" s="45"/>
      <c r="H147" s="45"/>
      <c r="I147" s="45"/>
    </row>
    <row r="148" spans="1:9" ht="12.75">
      <c r="A148" s="43"/>
      <c r="B148" s="44"/>
      <c r="C148" s="45"/>
      <c r="D148" s="45"/>
      <c r="E148" s="45"/>
      <c r="F148" s="45"/>
      <c r="G148" s="45"/>
      <c r="H148" s="45"/>
      <c r="I148" s="45"/>
    </row>
  </sheetData>
  <sheetProtection/>
  <mergeCells count="12">
    <mergeCell ref="C141:D141"/>
    <mergeCell ref="A1:O1"/>
    <mergeCell ref="A2:O2"/>
    <mergeCell ref="A3:O3"/>
    <mergeCell ref="A5:A6"/>
    <mergeCell ref="B5:B6"/>
    <mergeCell ref="C5:C6"/>
    <mergeCell ref="D5:O5"/>
    <mergeCell ref="P5:P6"/>
    <mergeCell ref="C137:D137"/>
    <mergeCell ref="C138:D138"/>
    <mergeCell ref="C140:D140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8" r:id="rId1"/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Финорган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Владелец</cp:lastModifiedBy>
  <cp:lastPrinted>2017-02-01T09:07:05Z</cp:lastPrinted>
  <dcterms:created xsi:type="dcterms:W3CDTF">2009-03-18T07:39:22Z</dcterms:created>
  <dcterms:modified xsi:type="dcterms:W3CDTF">2018-02-12T08:30:10Z</dcterms:modified>
  <cp:category/>
  <cp:version/>
  <cp:contentType/>
  <cp:contentStatus/>
</cp:coreProperties>
</file>